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355" windowHeight="8760" activeTab="0"/>
  </bookViews>
  <sheets>
    <sheet name="GIÁ VLXD THÁNG 7-.2018" sheetId="1" r:id="rId1"/>
    <sheet name="BÁO GIÁ THÁNG 7-2018" sheetId="2" r:id="rId2"/>
    <sheet name="BÁO GIÁ T7- 2018" sheetId="3" r:id="rId3"/>
    <sheet name="Sheet1" sheetId="4" r:id="rId4"/>
  </sheets>
  <definedNames>
    <definedName name="_xlnm.Print_Area" localSheetId="2">'BÁO GIÁ T7- 2018'!$A$1:$L$13</definedName>
    <definedName name="_xlnm.Print_Area" localSheetId="1">'BÁO GIÁ THÁNG 7-2018'!$A$2:$E$206</definedName>
    <definedName name="_xlnm.Print_Area" localSheetId="0">'GIÁ VLXD THÁNG 7-.2018'!$A$1:$M$279</definedName>
    <definedName name="_xlnm.Print_Titles" localSheetId="2">'BÁO GIÁ T7- 2018'!$1:$1</definedName>
    <definedName name="_xlnm.Print_Titles" localSheetId="1">'BÁO GIÁ THÁNG 7-2018'!$4:$5</definedName>
    <definedName name="_xlnm.Print_Titles" localSheetId="0">'GIÁ VLXD THÁNG 7-.2018'!$3:$3</definedName>
  </definedNames>
  <calcPr fullCalcOnLoad="1"/>
</workbook>
</file>

<file path=xl/sharedStrings.xml><?xml version="1.0" encoding="utf-8"?>
<sst xmlns="http://schemas.openxmlformats.org/spreadsheetml/2006/main" count="1159" uniqueCount="621">
  <si>
    <t>TT</t>
  </si>
  <si>
    <t>MÃ HIỆU</t>
  </si>
  <si>
    <t>ĐVT</t>
  </si>
  <si>
    <t>TAM ĐƯỜNG</t>
  </si>
  <si>
    <t xml:space="preserve">TÂN UYÊN </t>
  </si>
  <si>
    <t xml:space="preserve">THAN UYÊN </t>
  </si>
  <si>
    <t>TP LAI CHÂU</t>
  </si>
  <si>
    <t xml:space="preserve">PHONG THỔ </t>
  </si>
  <si>
    <t>SÌN HỒ</t>
  </si>
  <si>
    <t>NẬM NHÙN</t>
  </si>
  <si>
    <t>MƯỜNG  TÈ</t>
  </si>
  <si>
    <t>Xăng</t>
  </si>
  <si>
    <t xml:space="preserve"> đ/lít </t>
  </si>
  <si>
    <t>đ/kg</t>
  </si>
  <si>
    <t>Xi măng Bút Sơn PCB 30</t>
  </si>
  <si>
    <t>Xi măng Bút Sơn PCB 40</t>
  </si>
  <si>
    <t xml:space="preserve">Cát đen </t>
  </si>
  <si>
    <t>đ/m3</t>
  </si>
  <si>
    <t>Cát vàng</t>
  </si>
  <si>
    <t>Gạch các loại</t>
  </si>
  <si>
    <t>a</t>
  </si>
  <si>
    <t>đ/viên</t>
  </si>
  <si>
    <t>b</t>
  </si>
  <si>
    <t>Gạch  40 x 40 cm</t>
  </si>
  <si>
    <t>đ/m2</t>
  </si>
  <si>
    <t>Gạch  30 x 30 cm</t>
  </si>
  <si>
    <t>Gạch PRIME</t>
  </si>
  <si>
    <t>Gạch Long Hầu</t>
  </si>
  <si>
    <t xml:space="preserve">Gạch  40 x40cm </t>
  </si>
  <si>
    <t>Gạch 25 x40cm</t>
  </si>
  <si>
    <t>Thiết bị điện các loại</t>
  </si>
  <si>
    <t>Bóng đèn tuýp 1,2m Rạng Đông (cả bộ)</t>
  </si>
  <si>
    <t>đ/bộ</t>
  </si>
  <si>
    <t>Bóng đèn tuýp 0,6m Rạng Đông (cả bộ)</t>
  </si>
  <si>
    <t>Bóng đèn tròn Rạng Đông 100W</t>
  </si>
  <si>
    <t>đ/bóng</t>
  </si>
  <si>
    <t>đ/m</t>
  </si>
  <si>
    <t>Gỗ các loại</t>
  </si>
  <si>
    <t>Tre ĐK 6 - 10 cm, L =&gt; 6m</t>
  </si>
  <si>
    <t>đ/cây</t>
  </si>
  <si>
    <t>Tre ĐK 10 - 15 cm ,L =&gt; 6m</t>
  </si>
  <si>
    <t>Giá các loại cửa dưới đây đã bao gồm chi phí SX, Vận chuyển và lắp dựng tại công trình hoàn chỉnh, cả sơn bóng (chưa bao gồm các phụ kiện: khoá, ke góc, bản lề, chốt cửa và các phụ kiện khác...)</t>
  </si>
  <si>
    <t xml:space="preserve">Cửa gỗ nhóm III </t>
  </si>
  <si>
    <t>dày 4cm</t>
  </si>
  <si>
    <t>Cửa đi pa nô kính (kính 5ly)</t>
  </si>
  <si>
    <t>Cửa sổ pa nô kính (kính 5ly)</t>
  </si>
  <si>
    <t>Khuôn cửa các loại</t>
  </si>
  <si>
    <t>Khuôn cửa kép gỗ nhóm III</t>
  </si>
  <si>
    <t>70*250 mm</t>
  </si>
  <si>
    <t>Khuôn cửa đơn gỗ nhóm III</t>
  </si>
  <si>
    <t>70*140 mm</t>
  </si>
  <si>
    <t>Khuôn cửa kép gỗ nhóm IV</t>
  </si>
  <si>
    <t>Khuôn cửa đơn gỗ nhóm IV</t>
  </si>
  <si>
    <t xml:space="preserve">Ống nước các loại </t>
  </si>
  <si>
    <t>Ống nước mạ kẽm Hoà Phát</t>
  </si>
  <si>
    <t>Đường kính ngoài 21mm</t>
  </si>
  <si>
    <t>Đường kính ngoài 27mm</t>
  </si>
  <si>
    <t>Đường kính ngoài 34mm</t>
  </si>
  <si>
    <t>Đường kính ngoài 42mm</t>
  </si>
  <si>
    <t>Đường kính ngoài 48mm</t>
  </si>
  <si>
    <t>Đường kính ngoài 60mm</t>
  </si>
  <si>
    <t>Đường kính ngoài 75mm</t>
  </si>
  <si>
    <t>Đường kính ngoài 90mm</t>
  </si>
  <si>
    <t>Đường kính ngoài 110mm</t>
  </si>
  <si>
    <t>ống Class 1</t>
  </si>
  <si>
    <t>c</t>
  </si>
  <si>
    <t>1200L nằm</t>
  </si>
  <si>
    <t>đ/cái</t>
  </si>
  <si>
    <t>1200L Đứng</t>
  </si>
  <si>
    <t>1500L nằm</t>
  </si>
  <si>
    <t>1500L Đứng</t>
  </si>
  <si>
    <t>2000L nằm</t>
  </si>
  <si>
    <t>2000L Đứng</t>
  </si>
  <si>
    <t>3000L nằm</t>
  </si>
  <si>
    <t>Tấm lợp các loại</t>
  </si>
  <si>
    <t>đ/tấm</t>
  </si>
  <si>
    <t>Tấm lợp prôximăng Đông Anh</t>
  </si>
  <si>
    <t xml:space="preserve">Tâm úp nóc prôximăng Thái nguyên </t>
  </si>
  <si>
    <t xml:space="preserve">   DANH MỤC VẬT LIỆU ĐƠN VỊ SẢN XUẤT, KINH DOANH</t>
  </si>
  <si>
    <t>ĐƠN GIÁ
(Đồng)</t>
  </si>
  <si>
    <t>2</t>
  </si>
  <si>
    <t>3</t>
  </si>
  <si>
    <t>Đá 0,5 x 1</t>
  </si>
  <si>
    <t>Đá 1 x 2</t>
  </si>
  <si>
    <t>Đá 2 x 4</t>
  </si>
  <si>
    <t>Đá hộc</t>
  </si>
  <si>
    <t>Cát xây dựng</t>
  </si>
  <si>
    <t>Gỗ cốp pha</t>
  </si>
  <si>
    <t xml:space="preserve">Gạch ốp lát </t>
  </si>
  <si>
    <r>
      <t>Xi măng các loại</t>
    </r>
    <r>
      <rPr>
        <sz val="12"/>
        <rFont val="Times New Roman"/>
        <family val="1"/>
      </rPr>
      <t>(</t>
    </r>
    <r>
      <rPr>
        <i/>
        <sz val="12"/>
        <rFont val="Times New Roman"/>
        <family val="1"/>
      </rPr>
      <t>cập nhật báo giá các huyện, thành phố</t>
    </r>
    <r>
      <rPr>
        <sz val="12"/>
        <rFont val="Times New Roman"/>
        <family val="1"/>
      </rPr>
      <t>)</t>
    </r>
  </si>
  <si>
    <t xml:space="preserve"> </t>
  </si>
  <si>
    <t xml:space="preserve">         </t>
  </si>
  <si>
    <t>Cửa đi pa nô đặc</t>
  </si>
  <si>
    <t>Cửa sổ pa nô đặc</t>
  </si>
  <si>
    <t xml:space="preserve"> MÃ HIỆU, QUY CÁCH CHẤT LƯỢNG</t>
  </si>
  <si>
    <t xml:space="preserve">   DANH MỤC VẬT LIỆU QUY CÁCH, PHẨM CHẤT</t>
  </si>
  <si>
    <t>Dây điện SI NO VCTFK 2 x 0,75</t>
  </si>
  <si>
    <t>Dây điện SI NO VCTFK 2 x 1,0</t>
  </si>
  <si>
    <t>Dây điện SI NO VCTFK 2 x 1,5</t>
  </si>
  <si>
    <t>Dây điện SI NO VCTFK 2 x 2,5</t>
  </si>
  <si>
    <t>Dây điện SI NO VCTFK 2 x 4,0</t>
  </si>
  <si>
    <t>Cây chống gỗ</t>
  </si>
  <si>
    <t>Dây điện SI NO VCTFK 2 x 6,0</t>
  </si>
  <si>
    <t>Dây điện Trần Phú VCm 2 x 0,75</t>
  </si>
  <si>
    <t>Dây điện Trần Phú VCm 2 x 1,0</t>
  </si>
  <si>
    <t>Dây điện Trần Phú VCm 2 x 1,5</t>
  </si>
  <si>
    <t>Dây điện Trần Phú VCm 2 x 2,5</t>
  </si>
  <si>
    <t>Dây điện Trần Phú VCm 2 x 4,0</t>
  </si>
  <si>
    <t>Dây điện Trần Phú VCm 2 x 6,0</t>
  </si>
  <si>
    <t>Dây dẹt</t>
  </si>
  <si>
    <t>Đá xây dựng</t>
  </si>
  <si>
    <t>Đá dăm 1x2</t>
  </si>
  <si>
    <t>Đá dăm 2x4</t>
  </si>
  <si>
    <t>Đá dăm 4x6</t>
  </si>
  <si>
    <t>Đá dăm 6x8</t>
  </si>
  <si>
    <t>Đá 0,5x1</t>
  </si>
  <si>
    <t>Thép hình các loại</t>
  </si>
  <si>
    <t>Đinh 3cm</t>
  </si>
  <si>
    <t>Đinh 5cm</t>
  </si>
  <si>
    <t>Đinh 7cm</t>
  </si>
  <si>
    <t>QCVN 16:2014/BXD
TCVN 7570:2006</t>
  </si>
  <si>
    <t>Đá 4x 6</t>
  </si>
  <si>
    <t>Cấp phối đá dăm loại 1</t>
  </si>
  <si>
    <t>Gạch  60 x 60 cm</t>
  </si>
  <si>
    <t>Gạch  50 x 50 cm</t>
  </si>
  <si>
    <t>Đinh 10cm</t>
  </si>
  <si>
    <t>Tâm úp nóc prôximăng Đông anh</t>
  </si>
  <si>
    <t>Sơn tường các loại</t>
  </si>
  <si>
    <t>Bồn nước Inox các loại (đã bao gồm cả chân bồn)</t>
  </si>
  <si>
    <t>Bồn nước Việt Mỹ</t>
  </si>
  <si>
    <r>
      <t xml:space="preserve">Tôn Hoa Sen </t>
    </r>
    <r>
      <rPr>
        <i/>
        <sz val="12"/>
        <rFont val="Times New Roman"/>
        <family val="1"/>
      </rPr>
      <t>(sơn màu các loại)</t>
    </r>
    <r>
      <rPr>
        <sz val="12"/>
        <rFont val="Times New Roman"/>
        <family val="1"/>
      </rPr>
      <t xml:space="preserve"> dầy 0,30mm - 11 sóng</t>
    </r>
  </si>
  <si>
    <r>
      <t xml:space="preserve">Tôn Hoa Sen </t>
    </r>
    <r>
      <rPr>
        <i/>
        <sz val="12"/>
        <rFont val="Times New Roman"/>
        <family val="1"/>
      </rPr>
      <t>(sơn màu các loại)</t>
    </r>
    <r>
      <rPr>
        <sz val="12"/>
        <rFont val="Times New Roman"/>
        <family val="1"/>
      </rPr>
      <t xml:space="preserve"> dầy 0,35mm - 11 sóng</t>
    </r>
  </si>
  <si>
    <r>
      <t xml:space="preserve">Tôn Hoa Sen </t>
    </r>
    <r>
      <rPr>
        <i/>
        <sz val="12"/>
        <rFont val="Times New Roman"/>
        <family val="1"/>
      </rPr>
      <t>(sơn màu các loại)</t>
    </r>
    <r>
      <rPr>
        <sz val="12"/>
        <rFont val="Times New Roman"/>
        <family val="1"/>
      </rPr>
      <t xml:space="preserve"> dầy 0,40mm - 11 sóng</t>
    </r>
  </si>
  <si>
    <r>
      <t xml:space="preserve">Tôn Hoa Sen </t>
    </r>
    <r>
      <rPr>
        <i/>
        <sz val="12"/>
        <rFont val="Times New Roman"/>
        <family val="1"/>
      </rPr>
      <t>(sơn màu các loại)</t>
    </r>
    <r>
      <rPr>
        <sz val="12"/>
        <rFont val="Times New Roman"/>
        <family val="1"/>
      </rPr>
      <t xml:space="preserve"> dầy 0,42mm - 11</t>
    </r>
  </si>
  <si>
    <r>
      <t xml:space="preserve">Tôn Hoa Sen </t>
    </r>
    <r>
      <rPr>
        <i/>
        <sz val="12"/>
        <rFont val="Times New Roman"/>
        <family val="1"/>
      </rPr>
      <t>(sơn màu các loại)</t>
    </r>
    <r>
      <rPr>
        <sz val="12"/>
        <rFont val="Times New Roman"/>
        <family val="1"/>
      </rPr>
      <t xml:space="preserve"> dầy 0,45mm - 11 sóng</t>
    </r>
  </si>
  <si>
    <r>
      <t>đ/m</t>
    </r>
    <r>
      <rPr>
        <vertAlign val="superscript"/>
        <sz val="12"/>
        <rFont val="Times New Roman"/>
        <family val="1"/>
      </rPr>
      <t>3</t>
    </r>
  </si>
  <si>
    <t>Gạch 30 x30cm</t>
  </si>
  <si>
    <t xml:space="preserve">Cửa gỗ nhóm IV </t>
  </si>
  <si>
    <t>Ống nhựa Tiền Phong U..PVC dán keo (Theo tiêu chuẩn ISO 1452:2009-TCVN 8491:2010)</t>
  </si>
  <si>
    <t>1.80-6.0</t>
  </si>
  <si>
    <t>1.50-12.5</t>
  </si>
  <si>
    <t>1.60-12.5</t>
  </si>
  <si>
    <t>1.70-10.0</t>
  </si>
  <si>
    <t>1.70-8.0</t>
  </si>
  <si>
    <t>1.90-8.0</t>
  </si>
  <si>
    <t>2.20-6.0</t>
  </si>
  <si>
    <t>2.20-5.0</t>
  </si>
  <si>
    <t>2.70-5.0</t>
  </si>
  <si>
    <t>3000L Đứng</t>
  </si>
  <si>
    <r>
      <t>Tôn LD Việt Ý</t>
    </r>
    <r>
      <rPr>
        <i/>
        <sz val="12"/>
        <rFont val="Times New Roman"/>
        <family val="1"/>
      </rPr>
      <t>(sơn màu các loại)</t>
    </r>
    <r>
      <rPr>
        <sz val="12"/>
        <rFont val="Times New Roman"/>
        <family val="1"/>
      </rPr>
      <t xml:space="preserve"> dầy 0,30mm - 11 sóng</t>
    </r>
  </si>
  <si>
    <r>
      <t>Tôn LD Việt Ý</t>
    </r>
    <r>
      <rPr>
        <i/>
        <sz val="12"/>
        <rFont val="Times New Roman"/>
        <family val="1"/>
      </rPr>
      <t>(sơn màu các loại)</t>
    </r>
    <r>
      <rPr>
        <sz val="12"/>
        <rFont val="Times New Roman"/>
        <family val="1"/>
      </rPr>
      <t xml:space="preserve"> dầy 0,35mm - 11 sóng</t>
    </r>
  </si>
  <si>
    <r>
      <t>Tôn LD Việt Ý</t>
    </r>
    <r>
      <rPr>
        <i/>
        <sz val="12"/>
        <rFont val="Times New Roman"/>
        <family val="1"/>
      </rPr>
      <t>(sơn màu các loại)</t>
    </r>
    <r>
      <rPr>
        <sz val="12"/>
        <rFont val="Times New Roman"/>
        <family val="1"/>
      </rPr>
      <t xml:space="preserve"> dầy 0,37mm - 11 sóng</t>
    </r>
  </si>
  <si>
    <r>
      <t>Tôn LD Việt Ý</t>
    </r>
    <r>
      <rPr>
        <i/>
        <sz val="12"/>
        <rFont val="Times New Roman"/>
        <family val="1"/>
      </rPr>
      <t>(sơn màu các loại)</t>
    </r>
    <r>
      <rPr>
        <sz val="12"/>
        <rFont val="Times New Roman"/>
        <family val="1"/>
      </rPr>
      <t xml:space="preserve"> dầy 0,32mm - 11 sóng</t>
    </r>
  </si>
  <si>
    <r>
      <t>Tôn LD Việt Ý</t>
    </r>
    <r>
      <rPr>
        <i/>
        <sz val="12"/>
        <rFont val="Times New Roman"/>
        <family val="1"/>
      </rPr>
      <t>(sơn màu các loại)</t>
    </r>
    <r>
      <rPr>
        <sz val="12"/>
        <rFont val="Times New Roman"/>
        <family val="1"/>
      </rPr>
      <t xml:space="preserve"> dầy 0,40mm - 11 sóng</t>
    </r>
  </si>
  <si>
    <r>
      <t>Tôn LD Việt Ý</t>
    </r>
    <r>
      <rPr>
        <i/>
        <sz val="12"/>
        <rFont val="Times New Roman"/>
        <family val="1"/>
      </rPr>
      <t>(sơn màu các loại)</t>
    </r>
    <r>
      <rPr>
        <sz val="12"/>
        <rFont val="Times New Roman"/>
        <family val="1"/>
      </rPr>
      <t xml:space="preserve"> dầy 0,42mm - 11 sóng</t>
    </r>
  </si>
  <si>
    <r>
      <t>Tôn LD Việt Ý</t>
    </r>
    <r>
      <rPr>
        <i/>
        <sz val="12"/>
        <rFont val="Times New Roman"/>
        <family val="1"/>
      </rPr>
      <t>(sơn màu các loại)</t>
    </r>
    <r>
      <rPr>
        <sz val="12"/>
        <rFont val="Times New Roman"/>
        <family val="1"/>
      </rPr>
      <t xml:space="preserve"> dầy 0,45mm - 11 sóng</t>
    </r>
  </si>
  <si>
    <t>Gạch Vigiacera</t>
  </si>
  <si>
    <t>*</t>
  </si>
  <si>
    <r>
      <t xml:space="preserve">Tôn Hoa Sen </t>
    </r>
    <r>
      <rPr>
        <i/>
        <sz val="12"/>
        <rFont val="Times New Roman"/>
        <family val="1"/>
      </rPr>
      <t>(sơn màu các loại)</t>
    </r>
    <r>
      <rPr>
        <sz val="12"/>
        <rFont val="Times New Roman"/>
        <family val="1"/>
      </rPr>
      <t xml:space="preserve"> dầy 0,32mm - 11 sóng</t>
    </r>
  </si>
  <si>
    <r>
      <t xml:space="preserve">Tôn Hoa Sen </t>
    </r>
    <r>
      <rPr>
        <i/>
        <sz val="12"/>
        <rFont val="Times New Roman"/>
        <family val="1"/>
      </rPr>
      <t>(sơn màu các loại)</t>
    </r>
    <r>
      <rPr>
        <sz val="12"/>
        <rFont val="Times New Roman"/>
        <family val="1"/>
      </rPr>
      <t xml:space="preserve"> dầy 0,37mm - 11 sóng</t>
    </r>
  </si>
  <si>
    <t>Cát bê tông công nghiệp</t>
  </si>
  <si>
    <r>
      <t xml:space="preserve">Tôn LD Việt Nhật </t>
    </r>
    <r>
      <rPr>
        <i/>
        <sz val="12"/>
        <rFont val="Times New Roman"/>
        <family val="1"/>
      </rPr>
      <t>(sơn màu các loại)</t>
    </r>
    <r>
      <rPr>
        <sz val="12"/>
        <rFont val="Times New Roman"/>
        <family val="1"/>
      </rPr>
      <t xml:space="preserve"> dầy 0,30mm - 11 sóng</t>
    </r>
  </si>
  <si>
    <r>
      <t xml:space="preserve">Tôn LD Việt nhật </t>
    </r>
    <r>
      <rPr>
        <i/>
        <sz val="12"/>
        <rFont val="Times New Roman"/>
        <family val="1"/>
      </rPr>
      <t>(sơn màu các loại)</t>
    </r>
    <r>
      <rPr>
        <sz val="12"/>
        <rFont val="Times New Roman"/>
        <family val="1"/>
      </rPr>
      <t xml:space="preserve"> dầy 0,40mm - 11 sóng</t>
    </r>
  </si>
  <si>
    <t>Giá bán đã bao gồm thuế và chi phí bốc lên phương tiện bên mua theo đăng ký giá bán của đơn vị sản xuất (Tại nơi sản xuất)</t>
  </si>
  <si>
    <t>I</t>
  </si>
  <si>
    <t xml:space="preserve"> Các sản phẩm sơn phủ ngoại thất JOTUN</t>
  </si>
  <si>
    <t>Jotashield Bền màu tối ưu</t>
  </si>
  <si>
    <t>Jotashield Che phủ vết nứt</t>
  </si>
  <si>
    <t xml:space="preserve">Jotashield Chống phai màu </t>
  </si>
  <si>
    <t>Essence Ngoại thất bền đẹp</t>
  </si>
  <si>
    <t>Jotatough mới</t>
  </si>
  <si>
    <t>WaterGuard Sơn chống thấm</t>
  </si>
  <si>
    <t>II</t>
  </si>
  <si>
    <t xml:space="preserve"> Các sản phẩm sơn phủ nội thất JOTUN</t>
  </si>
  <si>
    <t>Majestic Đẹp &amp; Chăm sóc hoàn hảo</t>
  </si>
  <si>
    <t>Majestic Đẹp hoàn hảo (bóng)</t>
  </si>
  <si>
    <t>Majestic Đẹp hoàn hảo (mờ)</t>
  </si>
  <si>
    <t>Essence</t>
  </si>
  <si>
    <t>Jotaplast Sơn nội thất</t>
  </si>
  <si>
    <t>III</t>
  </si>
  <si>
    <t xml:space="preserve"> Các sản phẩm sơn lót chống kiềm JOTUN</t>
  </si>
  <si>
    <t>Jotashield Primer Sơn lót chống kiềm ngoại thất</t>
  </si>
  <si>
    <t>Majestic Primer Sơn lót chống kiềm nội thất</t>
  </si>
  <si>
    <t>Essence Sơn lót chống kiềm nội ngoại thất</t>
  </si>
  <si>
    <t>IV</t>
  </si>
  <si>
    <t>Các sản phẩm bột trét JOTUN</t>
  </si>
  <si>
    <t>Jotun Putty Exterior Bột bả ngoại thất màu trắng</t>
  </si>
  <si>
    <t>Jotun Putty Exterior Bột bả ngoại thất màu xám</t>
  </si>
  <si>
    <t>Jotun Putty Interior Bột bả ngoại thất màu trắng</t>
  </si>
  <si>
    <t>Công ty TNHH Xây dựng và Thương mại Kim Ngân, Đường Điện Biên Phủ, Tổ 9 phường Tân Phong , thành Phố Lai Châu.(giá bán tại công ty)</t>
  </si>
  <si>
    <t>Công ty TNHH XD TM Hoàng Huy( giá bán tại mỏ đá Hồng Thu Mông 5, xã Lản Nhì Thàng, huyện Phong Thổ tỉnh Lai Châu)</t>
  </si>
  <si>
    <t>Công ty TNHH Thương mại và dịch vụ Bằng An, địa chỉ phường Đông Phong Thành phố Lai Châu tỉnh Lai Châu( giá bán tại công ty)</t>
  </si>
  <si>
    <t>AL01</t>
  </si>
  <si>
    <t>Thùng</t>
  </si>
  <si>
    <t>A02</t>
  </si>
  <si>
    <t>A04</t>
  </si>
  <si>
    <t>A01</t>
  </si>
  <si>
    <t>V</t>
  </si>
  <si>
    <t>A03</t>
  </si>
  <si>
    <t>VI</t>
  </si>
  <si>
    <t>A05</t>
  </si>
  <si>
    <t>VII</t>
  </si>
  <si>
    <t>ASB-E</t>
  </si>
  <si>
    <t>Sơn bóng mờ loại 5 lít MT(màu nhạt)</t>
  </si>
  <si>
    <t>Sơn bóng mờ loại 18 lít MT(màu nhạt)</t>
  </si>
  <si>
    <t>Sơn bóng mờ loại 5 lít ĐB*(màu trung tính)</t>
  </si>
  <si>
    <t>Sơn bóng mờ loại 18 lít ĐB*(màu trung tính)</t>
  </si>
  <si>
    <t>Sơn nội thất bóng cao cấp loại thùng 1 lít màu nhạt MT</t>
  </si>
  <si>
    <t>Sơn nội thất bóng cao cấp loại thùng 5 lít màu nhạt MT</t>
  </si>
  <si>
    <t>Sơn nội thất bóng cao cấp loại thùng 18 lít màu nhạt MT</t>
  </si>
  <si>
    <t>Sơn nội thất bóng cao cấp màu trung tính ĐB* loại thùng 1 lít</t>
  </si>
  <si>
    <t>Sơn nội thất bóng cao cấp màu trung tính ĐB* loại thùng 5 lít</t>
  </si>
  <si>
    <t>Sơn nội thất bóng cao cấp màu trung tính ĐB* loại thùng 18 lít</t>
  </si>
  <si>
    <t>Sơn ngoại thất bóng mờ cao cấp MT loại thùng 1 lít</t>
  </si>
  <si>
    <t>Sơn ngoại thất bóng mờ cao cấp MT loại thùng 5 lít</t>
  </si>
  <si>
    <t>Sơn ngoại thất bóng mờ cao cấp MT loại thùng 18 lít</t>
  </si>
  <si>
    <t>Sơn ngoại thất bóng mờ cao cấp màu trung tính loại thùng 1 lít</t>
  </si>
  <si>
    <t>Sơn ngoại thất bóng mờ cao cấp màu trung tính loại thùng 5 lít</t>
  </si>
  <si>
    <t>Sơn ngoại thất bóng mờ cao cấp màu trung tính loại thùng 18 lít</t>
  </si>
  <si>
    <t>Sơn ngoại thất bóng cao cấp màu nhạt MT loại thùng 1 lít</t>
  </si>
  <si>
    <t>Sơn ngoại thất bóng cao cấp màu nhạt MT loại thùng 5 lít</t>
  </si>
  <si>
    <t>Sơn ngoại thất cao cấp màu trung tính ĐB* loại thùng 1 lít</t>
  </si>
  <si>
    <t>Sơn ngoại thất cao cấp màu trung tính ĐB* loại thùng 5 lít</t>
  </si>
  <si>
    <t>Sơn ngoại thất cao cấp màu đậm ĐB** loại thùng 1 lít</t>
  </si>
  <si>
    <t>Sơn ngoại thất cao cấp màu đậm ĐB** loại thùng 5 lít</t>
  </si>
  <si>
    <t>Sơn chống thấm pha xi măng màu xám loại thùng 4KG</t>
  </si>
  <si>
    <t>Sơn chống thấm pha xi măng màu xám loại thùng 18KG</t>
  </si>
  <si>
    <t>Bao</t>
  </si>
  <si>
    <t>Bột bả tường nội, ngoại thất màu trắng khối lượng tịnh 1 bao 40 kg</t>
  </si>
  <si>
    <t xml:space="preserve"> Xăng Sinh học E5 Ron 92-II  </t>
  </si>
  <si>
    <t xml:space="preserve"> Xăng không chì Ron 95-IV  </t>
  </si>
  <si>
    <t>Cấp phối đá dăm loại 2</t>
  </si>
  <si>
    <t>ống Class 0</t>
  </si>
  <si>
    <t>Bồn nước SonHa</t>
  </si>
  <si>
    <t>30km</t>
  </si>
  <si>
    <t>Gạch lát 20 x 25 cm</t>
  </si>
  <si>
    <t>Gạch lát 25 x 25cm</t>
  </si>
  <si>
    <t>Gạch ốp  20 x 25cm</t>
  </si>
  <si>
    <t xml:space="preserve"> ĐK 80 Loại A1</t>
  </si>
  <si>
    <t>ĐK 15 Loại A1</t>
  </si>
  <si>
    <t>ĐK 20 Loại A1</t>
  </si>
  <si>
    <t xml:space="preserve"> ĐK 25 Loại A1</t>
  </si>
  <si>
    <t>ĐK 32 Loại A1</t>
  </si>
  <si>
    <t>ĐK 40 Loại A1</t>
  </si>
  <si>
    <t>ĐK 50 Loại A1</t>
  </si>
  <si>
    <t xml:space="preserve"> ĐK 65 Loại A1</t>
  </si>
  <si>
    <t xml:space="preserve"> ĐK 100 Loại A1</t>
  </si>
  <si>
    <t>Kính các loại</t>
  </si>
  <si>
    <t>Kính trắng trơn 3 ly liên doanh</t>
  </si>
  <si>
    <t>Kính trắng trơn 5 ly liên doanh</t>
  </si>
  <si>
    <t>Kính màu trơn 3 ly liên doanh</t>
  </si>
  <si>
    <t>Kính màu trơn 5 ly liên doanh</t>
  </si>
  <si>
    <t>Kính trắng trơn 3 ly Đáp cầu</t>
  </si>
  <si>
    <t>Kính trắng trơn 5 ly Đáp cầu</t>
  </si>
  <si>
    <t>Kính đen 5 ly Đáp cầu</t>
  </si>
  <si>
    <t>Kính phản quang Đáp cầu</t>
  </si>
  <si>
    <t>Kính trà 5 ly Đáp cầu</t>
  </si>
  <si>
    <t>Các loại cửa</t>
  </si>
  <si>
    <t>d</t>
  </si>
  <si>
    <t>Cửa nhôm, cửa nhựa lõi thép</t>
  </si>
  <si>
    <t>Cửa nhôm Việt Pháp</t>
  </si>
  <si>
    <t>Cửa nhựa lõi thép</t>
  </si>
  <si>
    <t>cát công nghiệp sìn hồ của tình thu</t>
  </si>
  <si>
    <t>cát đen 1,2 tấn/m3</t>
  </si>
  <si>
    <t>cát vàng 1,4 tấn/m3</t>
  </si>
  <si>
    <t>tính cát sìn hồ</t>
  </si>
  <si>
    <t>đường cấp 4</t>
  </si>
  <si>
    <t>45km từ p thổ</t>
  </si>
  <si>
    <t>giá /km</t>
  </si>
  <si>
    <t>Gạch phong thổ lấy từ tam đường</t>
  </si>
  <si>
    <t xml:space="preserve">1 viên nặng </t>
  </si>
  <si>
    <t>1,2 kg</t>
  </si>
  <si>
    <t>gỗ cốt phâ nhóm VII</t>
  </si>
  <si>
    <t>0,67 tấn/m3</t>
  </si>
  <si>
    <t>Lai châu, sìn hồ 60 km, vận chuyển cốt phâ từ lai châu lên sìn hồ, đường cấp 4</t>
  </si>
  <si>
    <t>giá 1921</t>
  </si>
  <si>
    <t>hs 1,1</t>
  </si>
  <si>
    <t>Sơn Nội thất KANSAI-ALPHANAM  Matt finish for interior</t>
  </si>
  <si>
    <t>Sơn  lót loại thùng có thể tích 5 lít</t>
  </si>
  <si>
    <t>Sơn  lót loại thùng có thể tích 18 lít</t>
  </si>
  <si>
    <t>Sơn KANSAI-ALPHANAM Lót  Chống kiềm nội, ngoại thất màu trắng sealer pro</t>
  </si>
  <si>
    <t>Sơn KANSAI-ALPHANAM nội thất bóng clean pro for interior</t>
  </si>
  <si>
    <t>Sơn KANSAI-ALPHANAM ngoại thất Matt finish for exterior</t>
  </si>
  <si>
    <t>Sơn KANSAI-ALPHANAM bóng ngoại thất Sheen pro for exterior</t>
  </si>
  <si>
    <t>Sơn KANSAI-ALPHANAM Chống thấm pha xi măng(Đa năng) proof pro</t>
  </si>
  <si>
    <t>Bột trét tường ngoại thất MASTIC PRO của KANSAI-ALPHANAM</t>
  </si>
  <si>
    <t>Thép Việt Úc - Thép Úc</t>
  </si>
  <si>
    <t>Công ty TNHH Thương mại và dịch vụ Bằng An - Đường 30/4 Phường Tân Phong - Thành Phố Lai Châu - Tỉnh Lai Châu</t>
  </si>
  <si>
    <t>Thép cuộn D6-D8</t>
  </si>
  <si>
    <t>Thép cuộn D8 vằn</t>
  </si>
  <si>
    <t>Thép D10</t>
  </si>
  <si>
    <t>Thép D12</t>
  </si>
  <si>
    <t>Thép 14-32</t>
  </si>
  <si>
    <t>Bê tông thương phẩm M150</t>
  </si>
  <si>
    <t>Bê tông thương phẩm M200</t>
  </si>
  <si>
    <t>Bê tông thương phẩm M250</t>
  </si>
  <si>
    <t>Bê tông thương phẩm M300</t>
  </si>
  <si>
    <t>Bê tông thương phẩm M350</t>
  </si>
  <si>
    <t>Bê tông thương phẩm M400</t>
  </si>
  <si>
    <t>Đá 1x2, độ sụt 6-8</t>
  </si>
  <si>
    <t>Đá 2x4, độ sụt 6-8</t>
  </si>
  <si>
    <t>Đá 4x6, độ sụt 6-8</t>
  </si>
  <si>
    <r>
      <t>m</t>
    </r>
    <r>
      <rPr>
        <vertAlign val="superscript"/>
        <sz val="14"/>
        <rFont val=".VnTime"/>
        <family val="2"/>
      </rPr>
      <t>3</t>
    </r>
  </si>
  <si>
    <t>Công ty TNHH VẬN TẢI &amp; THƯƠNG MẠI HOÀNH SƠN, Xã Nậm loỏng, Thành phố Lai Châu( Giá bán đã bao gồm thuế VAT, chi phí vận chuyển 4km từ trạm, chưa bao gồm chi phí ca bơm)</t>
  </si>
  <si>
    <r>
      <t xml:space="preserve">Tôn LD Việt Nhật </t>
    </r>
    <r>
      <rPr>
        <i/>
        <sz val="12"/>
        <rFont val="Times New Roman"/>
        <family val="1"/>
      </rPr>
      <t>(sơn màu các loại)</t>
    </r>
    <r>
      <rPr>
        <sz val="12"/>
        <rFont val="Times New Roman"/>
        <family val="1"/>
      </rPr>
      <t xml:space="preserve"> dầy 0,32mm - 11 sóng</t>
    </r>
  </si>
  <si>
    <r>
      <t xml:space="preserve">Tôn LD Việt nhật </t>
    </r>
    <r>
      <rPr>
        <i/>
        <sz val="12"/>
        <rFont val="Times New Roman"/>
        <family val="1"/>
      </rPr>
      <t>(sơn màu các loại)</t>
    </r>
    <r>
      <rPr>
        <sz val="12"/>
        <rFont val="Times New Roman"/>
        <family val="1"/>
      </rPr>
      <t xml:space="preserve"> dầy 0,35mm - 11 sóng</t>
    </r>
  </si>
  <si>
    <r>
      <t xml:space="preserve">Tôn LD Việt nhật </t>
    </r>
    <r>
      <rPr>
        <i/>
        <sz val="12"/>
        <rFont val="Times New Roman"/>
        <family val="1"/>
      </rPr>
      <t>(sơn màu các loại)</t>
    </r>
    <r>
      <rPr>
        <sz val="12"/>
        <rFont val="Times New Roman"/>
        <family val="1"/>
      </rPr>
      <t xml:space="preserve"> dầy 0,37mm - 11 sóng</t>
    </r>
  </si>
  <si>
    <r>
      <t xml:space="preserve">Tôn LD Việt nhật </t>
    </r>
    <r>
      <rPr>
        <i/>
        <sz val="12"/>
        <rFont val="Times New Roman"/>
        <family val="1"/>
      </rPr>
      <t>(sơn màu các loại)</t>
    </r>
    <r>
      <rPr>
        <sz val="12"/>
        <rFont val="Times New Roman"/>
        <family val="1"/>
      </rPr>
      <t xml:space="preserve"> dầy 0,42mm - 11 sóng</t>
    </r>
  </si>
  <si>
    <r>
      <t xml:space="preserve">Tôn LD Việt nhật </t>
    </r>
    <r>
      <rPr>
        <i/>
        <sz val="12"/>
        <rFont val="Times New Roman"/>
        <family val="1"/>
      </rPr>
      <t>(sơn màu các loại)</t>
    </r>
    <r>
      <rPr>
        <sz val="12"/>
        <rFont val="Times New Roman"/>
        <family val="1"/>
      </rPr>
      <t xml:space="preserve"> dầy 0,45mm - 11 sóng</t>
    </r>
  </si>
  <si>
    <t>Đá mạt</t>
  </si>
  <si>
    <t>Tấn</t>
  </si>
  <si>
    <t>Nhựa đường</t>
  </si>
  <si>
    <t>Ghi chú</t>
  </si>
  <si>
    <t>5000L nằm</t>
  </si>
  <si>
    <t>Tấm lợp Proxi măng TN loại 1,4*90</t>
  </si>
  <si>
    <t>Tấm lợp prôxi măng Thái Nguyên  loại 1,5m*90</t>
  </si>
  <si>
    <t>Gỗ hộp dổi</t>
  </si>
  <si>
    <t>Gỗ hộp nhóm IV+V(gỗ tạp)</t>
  </si>
  <si>
    <t>Tôn mát 3 lớp tồn Việt Ý(Tôn +PU+Giấy bạc)</t>
  </si>
  <si>
    <t>Tôn LD Việt Ý dầy 0,40mm - 11 sóng</t>
  </si>
  <si>
    <t>Tôn LD Việt Ý dầy 0,45mm - 11 sóng</t>
  </si>
  <si>
    <t>Đường kính ngoài 16mm</t>
  </si>
  <si>
    <t xml:space="preserve">Đường kính ngoài 20mm, </t>
  </si>
  <si>
    <t xml:space="preserve">Đường kính ngoài 25mm, </t>
  </si>
  <si>
    <t xml:space="preserve">Đường kính ngoài 32mm, </t>
  </si>
  <si>
    <t>Đường kính ngoài 40mm, chiều dầy 2mm</t>
  </si>
  <si>
    <t>Đường kính ngoài 50mm, chiều dầy 2,4mm</t>
  </si>
  <si>
    <t>Đường kính ngoài 63mm, chiều dầy 3mm</t>
  </si>
  <si>
    <t>Đường kính ngoài 75mm, chiều dầy 3,6mm</t>
  </si>
  <si>
    <t>Đường kính ngoài 90mm, chiều dầy 4,3mm</t>
  </si>
  <si>
    <t>Đường kính ngoài 110mm, chiều dầy 5,3mm</t>
  </si>
  <si>
    <t>Đường kính ngoài 125mm, chiều dầy 6mm</t>
  </si>
  <si>
    <t>Đường kính ngoài 140mm, chiều dầy 6,7mm</t>
  </si>
  <si>
    <t>Đường kính ngoài 160mm, chiều dầy 7,7mm</t>
  </si>
  <si>
    <t>Đường kính ngoài 180mm, chiều dầy 8,6mm</t>
  </si>
  <si>
    <t>Đường kính ngoài 200mm, chiều dầy 8,6mm</t>
  </si>
  <si>
    <t>Ống nhựa tiền phong PPR</t>
  </si>
  <si>
    <t xml:space="preserve">Đường kính ngoài 40mm, </t>
  </si>
  <si>
    <t>Đường kính ngoài 50mm,</t>
  </si>
  <si>
    <t xml:space="preserve">Đường kính ngoài 63mm, </t>
  </si>
  <si>
    <t>Đường kính ngoài 75mm,</t>
  </si>
  <si>
    <t xml:space="preserve">Đường kính ngoài 90mm, </t>
  </si>
  <si>
    <t xml:space="preserve">Đường kính ngoài 110mm, </t>
  </si>
  <si>
    <t xml:space="preserve">Đường kính ngoài 125mm, </t>
  </si>
  <si>
    <t>Đường kính ngoài 140mm,</t>
  </si>
  <si>
    <t>PN10</t>
  </si>
  <si>
    <t>Sơn KANSAI-ALPHANAM CÁC LOẠI</t>
  </si>
  <si>
    <t>Công ty cổ phần xi măng Vicem Sông Thao, xã Ninh Dân, huyện Thanh Ba, Tỉnh Phú Thọ (Giá lưu thông trên địa bàn thành phố, thị trấn các huyện).</t>
  </si>
  <si>
    <t>vàng đỏ đã vào xemlai chất lượng</t>
  </si>
  <si>
    <t>vàng đã vào xong</t>
  </si>
  <si>
    <t>đen trắng chưa vào</t>
  </si>
  <si>
    <t>Gạch lát  40 x 40 cm</t>
  </si>
  <si>
    <t>Thiết bị vệ sinh</t>
  </si>
  <si>
    <t>Bộ gương viglacera khung nhựa</t>
  </si>
  <si>
    <t>Bộ gương viglacera khung Inox</t>
  </si>
  <si>
    <t>Chậu rửa mặt viglacera</t>
  </si>
  <si>
    <t>Bồn cầu viglacera</t>
  </si>
  <si>
    <t>Bình nóng lạnh Olympic</t>
  </si>
  <si>
    <t>Vòi sen caesar</t>
  </si>
  <si>
    <t>Tôn úp nóc, 400m, dày 0,35mm</t>
  </si>
  <si>
    <t>Sơn Jonstone các loại</t>
  </si>
  <si>
    <t>Thép Việt Úc</t>
  </si>
  <si>
    <t xml:space="preserve"> Các sản phẩm sơn phủ ngoại thất JONSTONE</t>
  </si>
  <si>
    <t>Platium- Sơn mịn ngoại thất cao cấp</t>
  </si>
  <si>
    <t>Đơn giá VNĐ/Kg</t>
  </si>
  <si>
    <t>Đơn giá  VNĐ/Lít</t>
  </si>
  <si>
    <t>Nano Shield - Siêu bóng ngoại thất</t>
  </si>
  <si>
    <t>Exsenior - Siêu bóng ngoại thất</t>
  </si>
  <si>
    <t xml:space="preserve"> Các sản phẩm sơn phủ nội thất JONSTONE</t>
  </si>
  <si>
    <t>Matt 3in1 - Sơn nội thất 3 IN 1</t>
  </si>
  <si>
    <t>Clasic - Sơn nội thất cao cấp</t>
  </si>
  <si>
    <t>Nano clean - Siêu bóng nội thất</t>
  </si>
  <si>
    <t>Super White - Sơn siêu trắng</t>
  </si>
  <si>
    <t>Insenior - Siêu bóng nội thất</t>
  </si>
  <si>
    <t xml:space="preserve"> Các sản phẩm sơn lót Jonstone</t>
  </si>
  <si>
    <t>Sealer Interior - Sơn lót nội thất</t>
  </si>
  <si>
    <t>Primer Exrior - Sơn lót ngoại thất</t>
  </si>
  <si>
    <t>Các sản phẩm bột bả</t>
  </si>
  <si>
    <t>Matt coat - Bột bả nội thất</t>
  </si>
  <si>
    <t>Home coat - Bột bả ngoại thất</t>
  </si>
  <si>
    <t>Skim coat - Bột chống thấm</t>
  </si>
  <si>
    <t>Sơn Chống thấm</t>
  </si>
  <si>
    <t>Waterproof - Sơn chống thấm đa năng</t>
  </si>
  <si>
    <t>Công ty cổ phần kiến trúc xây dựng và thương mại Hoài An - ĐC: Số nhà 39 phố Quyết Tiến Phường Tân Phong Thành phố Lai Châu</t>
  </si>
  <si>
    <t>Công ty TNHH MTV Hưng Trường - ĐC: Số 328 Đường Trần Hưng Đạo - P Đoàn Kết- Thành Phố Lai Châu</t>
  </si>
  <si>
    <t>Các sản phẩm sơn lót  DULUX - Maxilite</t>
  </si>
  <si>
    <t>Sơn lót Maxilite ngoại thất loại bao bì 18L</t>
  </si>
  <si>
    <t>Kg</t>
  </si>
  <si>
    <t>Sơn lót Maxilite nội thất loại bao bì 18 lít</t>
  </si>
  <si>
    <t>DuLuX Sơn lót trong nhà loại bao bì 18 lít</t>
  </si>
  <si>
    <t>Dulux Sơn lót cao cấp ngoài trời chống kiềm loại bao bì 18 lít</t>
  </si>
  <si>
    <t>DuLux Sơn nội thất loại bao bì 18L</t>
  </si>
  <si>
    <t>Maxilite Sơn nội thất loại bao bì 18L</t>
  </si>
  <si>
    <t>SMOOTH</t>
  </si>
  <si>
    <t>Maxilite Sơn nội thất cao cấp loại 18L</t>
  </si>
  <si>
    <t>HI-Cover</t>
  </si>
  <si>
    <t>DuLux Ambiance 5in1 Siêu bóng 5L</t>
  </si>
  <si>
    <t>66-AB</t>
  </si>
  <si>
    <t>Dulux Lau chùi hiệu quả - mờ loại 18L</t>
  </si>
  <si>
    <t>A991-N</t>
  </si>
  <si>
    <t>Sơn Nội thất Dulux-Maxilite</t>
  </si>
  <si>
    <t>Sơn ngoại thất DuLux - Maxilite</t>
  </si>
  <si>
    <t>Dulux Sơn siêu bóng ngoại thất cao cấp loại bao bì 5 lít</t>
  </si>
  <si>
    <t>BJ9</t>
  </si>
  <si>
    <t>Dulux Sơn ngoại thất mờ loại bao bì 18L</t>
  </si>
  <si>
    <t>79A</t>
  </si>
  <si>
    <t>Maxilite Sơn ngoại thất loại bao bì 18lit</t>
  </si>
  <si>
    <t>A919</t>
  </si>
  <si>
    <t>Dulux bột bả cao cấp trong nhà và ngoài trời loại bao 40kg</t>
  </si>
  <si>
    <t>A502</t>
  </si>
  <si>
    <t>Maxilite bột bả cao cấp trong nhà loại bao 40kg</t>
  </si>
  <si>
    <t>Sản phẩm  chống thấm, bột bả Dulux-Maxilite</t>
  </si>
  <si>
    <t>Y65</t>
  </si>
  <si>
    <t>Dulux chất chống thấm loại bao 20kg</t>
  </si>
  <si>
    <t>48C</t>
  </si>
  <si>
    <t>ME4</t>
  </si>
  <si>
    <t>A934</t>
  </si>
  <si>
    <t>A936</t>
  </si>
  <si>
    <t>Y53</t>
  </si>
  <si>
    <t>A901</t>
  </si>
  <si>
    <t>Ống nhựa HDPE-PE80</t>
  </si>
  <si>
    <t>Ống nhựa tiền phong PN6</t>
  </si>
  <si>
    <t>Ống nhựa hoa sen</t>
  </si>
  <si>
    <t xml:space="preserve">Sơn Dulux -Maxilite </t>
  </si>
  <si>
    <t>Xi măng Yên Bình PCB30</t>
  </si>
  <si>
    <t>Xi măng Yên Bình PCB40</t>
  </si>
  <si>
    <t>Xi măng Mai Sơn PCB30</t>
  </si>
  <si>
    <t>Xi măng Mai Sơn PCB40</t>
  </si>
  <si>
    <t>Xem giá mục Công ty TNHH MTV Hưng Trường</t>
  </si>
  <si>
    <t>Xem giá mục công ty TNHHTM&amp; DV Bằng An</t>
  </si>
  <si>
    <t>Xem giá mục công ty cổ phần kiến trúc xây dựng và thương mại Hoài an</t>
  </si>
  <si>
    <t>Khoảng cách Hà Nội - Lai Châu</t>
  </si>
  <si>
    <t>Tam đường</t>
  </si>
  <si>
    <t>Tân Uyên</t>
  </si>
  <si>
    <t>Thanh Uyên</t>
  </si>
  <si>
    <t>Thành Phố</t>
  </si>
  <si>
    <t>Phong Thổ</t>
  </si>
  <si>
    <t>Sìn Hồ</t>
  </si>
  <si>
    <t>Nậm Nhùn</t>
  </si>
  <si>
    <t>Mường Tè</t>
  </si>
  <si>
    <t xml:space="preserve">  6-8</t>
  </si>
  <si>
    <t>Tp</t>
  </si>
  <si>
    <t>TĐ</t>
  </si>
  <si>
    <t>tân uyên</t>
  </si>
  <si>
    <t>Than uyên</t>
  </si>
  <si>
    <t>Phong thổ</t>
  </si>
  <si>
    <t>Sìn hồ</t>
  </si>
  <si>
    <t>Nậm nhùn</t>
  </si>
  <si>
    <t>Mường tè</t>
  </si>
  <si>
    <t>395 cây</t>
  </si>
  <si>
    <t>Bảng giá thép tisco thành phố Lai châu</t>
  </si>
  <si>
    <t xml:space="preserve">Bảng giá thép tisco </t>
  </si>
  <si>
    <t xml:space="preserve">Thép tisco ( đã có VAT) </t>
  </si>
  <si>
    <t>Thép hòa phát( Đã có VAT)</t>
  </si>
  <si>
    <t>Đường kinh thép Ø 6 Mác CT2400</t>
  </si>
  <si>
    <t>Đường kính thép Ø 8 Mác CT2400</t>
  </si>
  <si>
    <t>Đường kính thép Ø 10 Mác CB300</t>
  </si>
  <si>
    <t>Đường kính thép Ø 12 Mác CB300</t>
  </si>
  <si>
    <t>Đường kính thép Ø 14-40 Mác CB300</t>
  </si>
  <si>
    <t>Đường kinh thép Ø 6, CT3, CB240</t>
  </si>
  <si>
    <t>Đường kính thép Ø 8, CT3, CB240</t>
  </si>
  <si>
    <t>Đường kính thép Ø 10, CT5, CB300</t>
  </si>
  <si>
    <t>Đường kính thép Ø 12, CT5, CB300</t>
  </si>
  <si>
    <t>Đường kính thép Ø 14-40, CT5, CB300</t>
  </si>
  <si>
    <t>1000L nằm</t>
  </si>
  <si>
    <t>1000L Đứng</t>
  </si>
  <si>
    <t>Bồn nước Tân á Suki</t>
  </si>
  <si>
    <t>Tôn LD Việt Ý dầy 0,35mm - 11 sóng</t>
  </si>
  <si>
    <t>Tôn LD Việt Ý dầy 0,42mm - 11 sóng</t>
  </si>
  <si>
    <t>Sơn ngoại thất cao cấp màu trung tính ĐB* loại thùng 18 lít</t>
  </si>
  <si>
    <t>Sơn bóng ngoại thất cao cấp màu nhạt MT loại thùng 18L</t>
  </si>
  <si>
    <t xml:space="preserve">Công ty CP bê tông - Xã Nậm Loỏng, thành phố Lai Châu, tỉnh Lai Châu. </t>
  </si>
  <si>
    <t>Cột bê tông AH -6,5A</t>
  </si>
  <si>
    <t>AH - 6,5A</t>
  </si>
  <si>
    <t>Cột</t>
  </si>
  <si>
    <t>Cột bê tông AH -6,5B</t>
  </si>
  <si>
    <t>AH - 6,5B</t>
  </si>
  <si>
    <t>Cột bê tông AH -6,5C</t>
  </si>
  <si>
    <t>AH - 6,5C</t>
  </si>
  <si>
    <t>Cột bê tông AH -7,5A</t>
  </si>
  <si>
    <t>AH - 7,5A</t>
  </si>
  <si>
    <t>Cột bê tông AH -7,5B</t>
  </si>
  <si>
    <t>AH - 7,5B</t>
  </si>
  <si>
    <t>Cột bê tông AH -7,5C</t>
  </si>
  <si>
    <t>AH - 7,5C</t>
  </si>
  <si>
    <t>Cột bê tông AH -8,5A</t>
  </si>
  <si>
    <t>AH - 8,5A</t>
  </si>
  <si>
    <t>Cột bê tông AH -8,5B</t>
  </si>
  <si>
    <t>AH - 8,5B</t>
  </si>
  <si>
    <t>Cột bê tông AH -8,5C</t>
  </si>
  <si>
    <t>AH - 8,5C</t>
  </si>
  <si>
    <t>Cột BTLT – PC.I -7</t>
  </si>
  <si>
    <t>Cột BTLT – PC.I-7</t>
  </si>
  <si>
    <t>Cột BTLT –PC.I-7</t>
  </si>
  <si>
    <t>Cột BTLT – PC.I-7,5</t>
  </si>
  <si>
    <t>Cột BTLT – PC.I-8</t>
  </si>
  <si>
    <t>Cột BTL – PC.I-8</t>
  </si>
  <si>
    <t>Cột BTLT – PC.I-8,5</t>
  </si>
  <si>
    <t>Cột BTLT – PC.I-10</t>
  </si>
  <si>
    <t>Cột BTLT – PC.I-12</t>
  </si>
  <si>
    <t>Cột BTLT – PC.I-14</t>
  </si>
  <si>
    <t>Cột BTLT – PC.I-16</t>
  </si>
  <si>
    <t>PC.I-7-140-2.5</t>
  </si>
  <si>
    <t>PC.I-7-140-3.0</t>
  </si>
  <si>
    <t>PC.I-7-140-4.3</t>
  </si>
  <si>
    <t>PC.I-7,5-160-2.0</t>
  </si>
  <si>
    <t>PC.I-7,5-160-3.0</t>
  </si>
  <si>
    <t>PC.I-7,5-160-5.4</t>
  </si>
  <si>
    <t>PC.I-8-160-2.5</t>
  </si>
  <si>
    <t>PC.I-8-160-3.0</t>
  </si>
  <si>
    <t>PC.I-8-160-.3.5</t>
  </si>
  <si>
    <t>PC.I-8,5-160-2.5</t>
  </si>
  <si>
    <t>PC.I-8,5-160-3.0</t>
  </si>
  <si>
    <t>PC.I-8,5-160-4.3</t>
  </si>
  <si>
    <t>PC.I-10-190-3.5</t>
  </si>
  <si>
    <t>PC.I-10-190-4.3</t>
  </si>
  <si>
    <t>PC.I-10-190-5.0</t>
  </si>
  <si>
    <t xml:space="preserve">Xi măng Lai Châu PCB 30 </t>
  </si>
  <si>
    <t xml:space="preserve">Xi măng Lai Châu PCB 40 </t>
  </si>
  <si>
    <t xml:space="preserve"> Dầu diezel 0,05S-II</t>
  </si>
  <si>
    <t>chênh</t>
  </si>
  <si>
    <t>đã tính vận chuyển 25Km</t>
  </si>
  <si>
    <t>Cước VC từ Tam đường về Tân Uyên (tính theo cước 30)</t>
  </si>
  <si>
    <t xml:space="preserve">Gạch không nung (210x100x65)mm                            </t>
  </si>
  <si>
    <t>Từ 15h 00 ngày 22/6/2018 đến khi có thông báo mới</t>
  </si>
  <si>
    <t>a1</t>
  </si>
  <si>
    <t>a2</t>
  </si>
  <si>
    <t>a3</t>
  </si>
  <si>
    <t>PC.I-10-190-5.2</t>
  </si>
  <si>
    <t>PCI-12-190-5.4</t>
  </si>
  <si>
    <t>PCI-12-190-7.2</t>
  </si>
  <si>
    <t>PCI-12-190-9.0</t>
  </si>
  <si>
    <t>PCI-12-190-10.0</t>
  </si>
  <si>
    <t>PCI-14-190-8.5</t>
  </si>
  <si>
    <t>PCI-14-190-9.2</t>
  </si>
  <si>
    <t>PCI-14-190-11.0</t>
  </si>
  <si>
    <t>PCI-14-190-13.0</t>
  </si>
  <si>
    <t>PCI-16-190-9.0</t>
  </si>
  <si>
    <t>PCI-16-190-9.2</t>
  </si>
  <si>
    <t>PCI-16-190-11.0</t>
  </si>
  <si>
    <t>PCI-16-190-13.0</t>
  </si>
  <si>
    <t>PCI-18-190-9.2</t>
  </si>
  <si>
    <t>PCI-18-190-11.0</t>
  </si>
  <si>
    <t>PCI-18-190-12.0</t>
  </si>
  <si>
    <t>PCI-18-190-13.0</t>
  </si>
  <si>
    <t>PCI-20-190-9.2</t>
  </si>
  <si>
    <t>PCI-20-190-11.0</t>
  </si>
  <si>
    <t>PCI-20-190-12.0</t>
  </si>
  <si>
    <t>PCI-20-190-13.0</t>
  </si>
  <si>
    <t>Cột BTLT –PC.I-10</t>
  </si>
  <si>
    <t>Cột BTLT – PCI-16</t>
  </si>
  <si>
    <t>Cột BTLT - PCI-16</t>
  </si>
  <si>
    <t>Cột BTLT – PCI-18</t>
  </si>
  <si>
    <t>Cột BTLT - PCI-18</t>
  </si>
  <si>
    <t>Cột BTLT – PCI-20</t>
  </si>
  <si>
    <t>Cột BTLT - PCI-20</t>
  </si>
  <si>
    <t xml:space="preserve">  GIÁ VLXD LƯU THÔNG TRÊN THỊ TRƯỜNG THÁNG  6  NĂM 2018</t>
  </si>
  <si>
    <t>Xi măng Vicem Sông thao  PCB30 bao</t>
  </si>
  <si>
    <t>Xi măng Vicem Sông thao PCB40 bao</t>
  </si>
  <si>
    <t>Xi măng  Vicem Sông thao PCB30 rời</t>
  </si>
  <si>
    <t>Xi măng Vicem sông thao  PCB40 rời</t>
  </si>
  <si>
    <t>Xi măng Vicem Sông thao  PCB40 rời</t>
  </si>
  <si>
    <r>
      <t xml:space="preserve">Thép các loại </t>
    </r>
    <r>
      <rPr>
        <i/>
        <sz val="12"/>
        <rFont val="Times New Roman"/>
        <family val="1"/>
      </rPr>
      <t>(cập nhật báo giá các huyện, thành phố)</t>
    </r>
  </si>
  <si>
    <t>Công ty TNHH MTV thương mại và xây dựng Hiền Tài - ĐC: Thôn Tây Nguyên - xã Mường So- huyện Phong Thổ - tỉnh Lai Châu</t>
  </si>
  <si>
    <t>Các sản phẩm sơn lót EXPO-OEXPO</t>
  </si>
  <si>
    <t>Sơn lót chuyên dụng công nghệ Nano</t>
  </si>
  <si>
    <t>OEXPO NANO CLEAR WHITE</t>
  </si>
  <si>
    <t>Sơn lót đa năng công nghệ cao</t>
  </si>
  <si>
    <t>OEXPO SUPER ALKALI PRIMER FOR EXTERIOR</t>
  </si>
  <si>
    <t>Sơn lót chống kiềm ngoại thất</t>
  </si>
  <si>
    <t>OEXPO PRIMER ALKALI PRIMER FOR EXTERIOR</t>
  </si>
  <si>
    <t>Sơn lót chống kiềm nội thất</t>
  </si>
  <si>
    <t>OEXPO ALKALI PRIMER FOR INTERIOR</t>
  </si>
  <si>
    <t>Sơn Nội thất EXPO-OEXPO</t>
  </si>
  <si>
    <t>Sơn nội thất cao cấp bóng cứng</t>
  </si>
  <si>
    <t>OEXPO TOPONE                                (Sơn bóng cứng cao cấp, chùi rửa cao)</t>
  </si>
  <si>
    <t>Sơn nước nội thất cao cấp</t>
  </si>
  <si>
    <t>EXPO SATIN 6+1                                 (Sơn  bóng cao cấp, chùi rửa)</t>
  </si>
  <si>
    <t>OEXPO SATIN 6+1                                  (Sơn  bóng cao cấp, chùi rửa)</t>
  </si>
  <si>
    <t>EXPO INTERIOR                                        (Sơn mịn cao cấp, độ láng mịn cao)</t>
  </si>
  <si>
    <t>OEXPO INTERIOR                                      (Sơn mịn cao cấp, độ láng mịn cao)</t>
  </si>
  <si>
    <t>POLY EMULSION PAINT                              (Sơn mịn trong nhà)</t>
  </si>
  <si>
    <t>Bột bả nội, ngoại thất</t>
  </si>
  <si>
    <t>EXPO LILLER for EXT                                   (Bột bả ngoại thất)</t>
  </si>
  <si>
    <t>EXPO POWDER PUTTY                           (Bột bả nôi, ngoại thất)</t>
  </si>
  <si>
    <t>EXPO INTERIOR PUTTY                                 (Bột bả nôi thất)</t>
  </si>
  <si>
    <t>Sơn ngoại thất EXPO-OEXPO</t>
  </si>
  <si>
    <t xml:space="preserve">Sơn nước trắng trần </t>
  </si>
  <si>
    <t>OEXPO CEILING WHITE                                 (Sơn cao cấp, độ láng mịn cao)</t>
  </si>
  <si>
    <t>Sơn ngoại thất giảm nóng, chống thấm</t>
  </si>
  <si>
    <t>OEXPO HYBRIDKOTE                                (Sơn giảm nóng, chống thấm cao)</t>
  </si>
  <si>
    <t xml:space="preserve">Sơn ngoại thất siêu sạch </t>
  </si>
  <si>
    <t>OEXPO SUPER CLEAN                               (Sơn siêu sạch, chống thấm cao)</t>
  </si>
  <si>
    <t>Sơn ngoại thất bóng cao cấp</t>
  </si>
  <si>
    <t>EXPO SATIN 6+1                             (Sơn cao cấp bóng sáng, chống thấm)</t>
  </si>
  <si>
    <t>OEXPO SATIN 6+1                                                         (Sơn cao cấp bóng sáng, chống thấm)</t>
  </si>
  <si>
    <t xml:space="preserve">Sơn nước cao cấp ngoài trời </t>
  </si>
  <si>
    <t>EXPO RAINKOTE                                    (Sơn cao cấp, độ láng mịn cao)</t>
  </si>
  <si>
    <t>OEXPO RAINKOTE                                (Sơn cao cấp, độ láng mịn cao)</t>
  </si>
  <si>
    <t>Sản phẩm  chống thấm, bột bả EXPO-OEXPO</t>
  </si>
  <si>
    <t>Sơn chống thấm cao cấp</t>
  </si>
  <si>
    <t>EXPO EX-PROOF                          (Pha xi măng trắng hoặc đen)</t>
  </si>
  <si>
    <t>Nhựa đường đóng Phuy Shell60/70 Singapre chính hãng (Hàng giao tại thành phố Lai Châu)</t>
  </si>
  <si>
    <r>
      <t xml:space="preserve">Gạch rỗng 2 lỗ thông tâm M7,5 trọng lượng 1,98 kg/1viên </t>
    </r>
    <r>
      <rPr>
        <i/>
        <sz val="12"/>
        <rFont val="Times New Roman"/>
        <family val="1"/>
      </rPr>
      <t>(SX tại công ty TNHH ĐT&amp;XD Phú Minh)</t>
    </r>
  </si>
  <si>
    <r>
      <t xml:space="preserve">Gạch đặc M20 trọng lượng 3,13 kg/1viên </t>
    </r>
    <r>
      <rPr>
        <i/>
        <sz val="12"/>
        <rFont val="Times New Roman"/>
        <family val="1"/>
      </rPr>
      <t>(SX tại công ty CPĐTPT Bảo Dương huyện Than Uyên)</t>
    </r>
  </si>
  <si>
    <r>
      <t xml:space="preserve">Gạch rỗng 2 lỗ thông tâm M10  trọng lượng 2,2 kg/1viên </t>
    </r>
    <r>
      <rPr>
        <i/>
        <sz val="12"/>
        <rFont val="Times New Roman"/>
        <family val="1"/>
      </rPr>
      <t>(SX tại công ty CPĐTPT Bảo Dương huyện Than Uyên)</t>
    </r>
  </si>
  <si>
    <r>
      <t xml:space="preserve">Gạch rỗng 2 lỗ thông tâm M7,5 trọng lượng 2,25 kg/1viên </t>
    </r>
    <r>
      <rPr>
        <i/>
        <sz val="12"/>
        <rFont val="Times New Roman"/>
        <family val="1"/>
      </rPr>
      <t>(SX tại công ty CPXD và dịch vụ thương mại Việt Hùng huyện Phong Thổ)</t>
    </r>
  </si>
  <si>
    <t>e</t>
  </si>
  <si>
    <t>Gạch tuynel  A1</t>
  </si>
  <si>
    <t>Gạch tuynel Lào Cai</t>
  </si>
  <si>
    <t>Gạch tuynel A2</t>
  </si>
  <si>
    <t>Gạch TuyNel (210x100x65)mm</t>
  </si>
  <si>
    <r>
      <t>Gạch tuynel hai lỗ thông tâm A1</t>
    </r>
    <r>
      <rPr>
        <i/>
        <sz val="12"/>
        <rFont val="Times New Roman"/>
        <family val="1"/>
      </rPr>
      <t>(SX tại công ty CPĐTPT Bảo Dương huyện Than Uyên)</t>
    </r>
  </si>
  <si>
    <t>Hài Tân Uyên báo giá</t>
  </si>
  <si>
    <t>Cường tính</t>
  </si>
  <si>
    <t>Từ 15h 00 ngày22/6/2018 đến trước 15h ngày 23/7/2018</t>
  </si>
  <si>
    <t>Từ 15h 00 ngày23/7/2018 đến khi có thông báo mới</t>
  </si>
  <si>
    <t>(VC từ huyện Tam Đường về)</t>
  </si>
  <si>
    <t xml:space="preserve">(Kèm theo công bố  giá VLXD số: 628/CB-SXD ngày 31 tháng 7 năm 2018 của  Sở Xây dựng  tỉnh Lai Châu)   </t>
  </si>
  <si>
    <t>(Kèm theo công bố  giá VLXD số: 628/CB-SXD ngày 31 tháng 7 năm 2018 của  Sở Xây dựng  tỉnh Lai Châu)</t>
  </si>
  <si>
    <t xml:space="preserve"> GIÁ VLXD DO CÁC TỔ CHỨC, CÁ NHÂN BÁO GIÁ THÁNG  7 /2018</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</si>
</sst>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_(* #,##0_);_(* \(#,##0\);_(* &quot;-&quot;??_);_(@_)"/>
    <numFmt numFmtId="182" formatCode="_(* #,##0.0000_);_(* \(#,##0.0000\);_(* &quot;-&quot;??_);_(@_)"/>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0.0;[Red]#,##0.0"/>
    <numFmt numFmtId="190" formatCode="#,##0.00;[Red]#,##0.00"/>
    <numFmt numFmtId="191" formatCode="#,##0.0000;[Red]#,##0.0000"/>
    <numFmt numFmtId="192" formatCode="#,##0.00000;[Red]#,##0.00000"/>
  </numFmts>
  <fonts count="68">
    <font>
      <sz val="10"/>
      <name val="Arial"/>
      <family val="0"/>
    </font>
    <font>
      <b/>
      <sz val="14"/>
      <name val="Times New Roman"/>
      <family val="1"/>
    </font>
    <font>
      <i/>
      <sz val="14"/>
      <name val="Times New Roman"/>
      <family val="1"/>
    </font>
    <font>
      <b/>
      <sz val="12"/>
      <name val="Times New Roman"/>
      <family val="1"/>
    </font>
    <font>
      <sz val="12"/>
      <name val="Times New Roman"/>
      <family val="1"/>
    </font>
    <font>
      <i/>
      <sz val="12"/>
      <name val="Times New Roman"/>
      <family val="1"/>
    </font>
    <font>
      <b/>
      <i/>
      <sz val="12"/>
      <name val="Times New Roman"/>
      <family val="1"/>
    </font>
    <font>
      <sz val="11"/>
      <name val="Times New Roman"/>
      <family val="1"/>
    </font>
    <font>
      <sz val="12"/>
      <name val=".VnArial Narrow"/>
      <family val="2"/>
    </font>
    <font>
      <b/>
      <sz val="12"/>
      <name val=".VnArial Narrow"/>
      <family val="2"/>
    </font>
    <font>
      <sz val="14"/>
      <name val=".VnArial Narrow"/>
      <family val="2"/>
    </font>
    <font>
      <sz val="8"/>
      <name val="Arial"/>
      <family val="0"/>
    </font>
    <font>
      <sz val="13"/>
      <name val="Times New Roman"/>
      <family val="1"/>
    </font>
    <font>
      <sz val="10"/>
      <name val="Times New Roman"/>
      <family val="1"/>
    </font>
    <font>
      <u val="single"/>
      <sz val="10"/>
      <color indexed="12"/>
      <name val="Arial"/>
      <family val="0"/>
    </font>
    <font>
      <u val="single"/>
      <sz val="10"/>
      <color indexed="36"/>
      <name val="Arial"/>
      <family val="0"/>
    </font>
    <font>
      <vertAlign val="superscript"/>
      <sz val="12"/>
      <name val="Times New Roman"/>
      <family val="1"/>
    </font>
    <font>
      <sz val="12"/>
      <color indexed="53"/>
      <name val="Times New Roman"/>
      <family val="1"/>
    </font>
    <font>
      <b/>
      <sz val="13"/>
      <name val="Times New Roman"/>
      <family val="1"/>
    </font>
    <font>
      <sz val="12"/>
      <name val="Arial"/>
      <family val="0"/>
    </font>
    <font>
      <b/>
      <sz val="10"/>
      <name val="Arial"/>
      <family val="0"/>
    </font>
    <font>
      <b/>
      <sz val="11"/>
      <name val="Times New Roman"/>
      <family val="1"/>
    </font>
    <font>
      <sz val="14"/>
      <name val=".VnTime"/>
      <family val="2"/>
    </font>
    <font>
      <vertAlign val="superscript"/>
      <sz val="14"/>
      <name val=".VnTime"/>
      <family val="2"/>
    </font>
    <font>
      <sz val="10"/>
      <color indexed="9"/>
      <name val="Arial"/>
      <family val="0"/>
    </font>
    <font>
      <b/>
      <sz val="10"/>
      <color indexed="9"/>
      <name val="Arial"/>
      <family val="0"/>
    </font>
    <font>
      <sz val="12"/>
      <color indexed="9"/>
      <name val="Times New Roman"/>
      <family val="1"/>
    </font>
    <font>
      <sz val="10"/>
      <color indexed="9"/>
      <name val="Times New Roman"/>
      <family val="1"/>
    </font>
    <font>
      <b/>
      <sz val="12"/>
      <color indexed="9"/>
      <name val="Times New Roman"/>
      <family val="1"/>
    </font>
    <font>
      <sz val="10"/>
      <color indexed="10"/>
      <name val="Arial"/>
      <family val="0"/>
    </font>
    <font>
      <b/>
      <sz val="10"/>
      <color indexed="8"/>
      <name val="Arial"/>
      <family val="0"/>
    </font>
    <font>
      <sz val="10"/>
      <color indexed="8"/>
      <name val="Arial"/>
      <family val="0"/>
    </font>
    <font>
      <b/>
      <sz val="10"/>
      <name val="Times New Roman"/>
      <family val="1"/>
    </font>
    <font>
      <sz val="12"/>
      <color indexed="10"/>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color indexed="63"/>
      </right>
      <top style="hair"/>
      <bottom style="thin"/>
    </border>
    <border>
      <left>
        <color indexed="63"/>
      </left>
      <right>
        <color indexed="63"/>
      </right>
      <top style="thin"/>
      <bottom style="thin"/>
    </border>
    <border>
      <left style="thin"/>
      <right>
        <color indexed="63"/>
      </right>
      <top style="hair"/>
      <bottom style="hair"/>
    </border>
    <border>
      <left style="hair"/>
      <right style="thin"/>
      <top style="hair"/>
      <bottom style="hair"/>
    </border>
    <border>
      <left style="thin"/>
      <right>
        <color indexed="63"/>
      </right>
      <top>
        <color indexed="63"/>
      </top>
      <bottom>
        <color indexed="63"/>
      </bottom>
    </border>
    <border>
      <left>
        <color indexed="63"/>
      </left>
      <right>
        <color indexed="63"/>
      </right>
      <top style="hair"/>
      <bottom style="hair"/>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26">
    <xf numFmtId="0" fontId="0" fillId="0" borderId="0" xfId="0" applyAlignment="1">
      <alignmen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180" fontId="3" fillId="0" borderId="10" xfId="42"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18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33" borderId="11" xfId="0" applyFont="1" applyFill="1" applyBorder="1" applyAlignment="1">
      <alignment horizontal="center" wrapText="1"/>
    </xf>
    <xf numFmtId="0" fontId="4" fillId="0" borderId="13"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3" fillId="0" borderId="10" xfId="57" applyNumberFormat="1" applyFont="1" applyFill="1" applyBorder="1" applyAlignment="1">
      <alignment horizontal="center" vertical="center" wrapText="1" shrinkToFit="1"/>
      <protection/>
    </xf>
    <xf numFmtId="0" fontId="3" fillId="0" borderId="10" xfId="57" applyFont="1" applyFill="1" applyBorder="1" applyAlignment="1">
      <alignment horizontal="center" vertical="center" wrapText="1" shrinkToFit="1"/>
      <protection/>
    </xf>
    <xf numFmtId="180" fontId="3" fillId="0" borderId="10" xfId="57" applyNumberFormat="1" applyFont="1" applyFill="1" applyBorder="1" applyAlignment="1">
      <alignment horizontal="center" vertical="center" wrapText="1"/>
      <protection/>
    </xf>
    <xf numFmtId="181" fontId="4" fillId="0" borderId="11" xfId="42" applyNumberFormat="1" applyFont="1" applyFill="1" applyBorder="1" applyAlignment="1">
      <alignment vertical="center" wrapText="1"/>
    </xf>
    <xf numFmtId="0" fontId="0" fillId="0" borderId="0" xfId="0" applyBorder="1" applyAlignment="1">
      <alignment/>
    </xf>
    <xf numFmtId="0" fontId="4" fillId="0" borderId="11" xfId="57" applyFont="1" applyFill="1" applyBorder="1" applyAlignment="1">
      <alignment vertical="center" wrapText="1"/>
      <protection/>
    </xf>
    <xf numFmtId="0" fontId="4" fillId="0" borderId="11" xfId="57" applyFont="1" applyFill="1" applyBorder="1" applyAlignment="1">
      <alignment horizontal="center" vertical="center"/>
      <protection/>
    </xf>
    <xf numFmtId="0" fontId="4" fillId="0" borderId="14" xfId="57" applyFont="1" applyFill="1" applyBorder="1" applyAlignment="1">
      <alignment horizontal="center" vertical="center" wrapText="1"/>
      <protection/>
    </xf>
    <xf numFmtId="0" fontId="4" fillId="0" borderId="14" xfId="57" applyFont="1" applyFill="1" applyBorder="1" applyAlignment="1">
      <alignment horizontal="left" vertical="center" wrapText="1"/>
      <protection/>
    </xf>
    <xf numFmtId="3" fontId="4" fillId="0" borderId="11" xfId="57" applyNumberFormat="1" applyFont="1" applyFill="1" applyBorder="1" applyAlignment="1">
      <alignment vertical="center" wrapText="1"/>
      <protection/>
    </xf>
    <xf numFmtId="0" fontId="4" fillId="0" borderId="13" xfId="57" applyFont="1" applyFill="1" applyBorder="1" applyAlignment="1">
      <alignment horizontal="center" vertical="center"/>
      <protection/>
    </xf>
    <xf numFmtId="0" fontId="4" fillId="0" borderId="13" xfId="57" applyFont="1" applyFill="1" applyBorder="1" applyAlignment="1">
      <alignment horizontal="left" vertical="center" wrapText="1"/>
      <protection/>
    </xf>
    <xf numFmtId="0" fontId="4" fillId="0" borderId="13" xfId="57" applyFont="1" applyFill="1" applyBorder="1" applyAlignment="1">
      <alignment vertical="center" wrapText="1"/>
      <protection/>
    </xf>
    <xf numFmtId="180" fontId="17" fillId="0" borderId="11"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4"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3" fontId="4" fillId="0" borderId="11" xfId="42" applyNumberFormat="1" applyFont="1" applyFill="1" applyBorder="1" applyAlignment="1">
      <alignment horizontal="right" vertical="center" wrapText="1"/>
    </xf>
    <xf numFmtId="3" fontId="4" fillId="0" borderId="14" xfId="57" applyNumberFormat="1" applyFont="1" applyFill="1" applyBorder="1" applyAlignment="1">
      <alignment vertical="center" wrapText="1"/>
      <protection/>
    </xf>
    <xf numFmtId="180" fontId="4" fillId="0" borderId="13" xfId="57" applyNumberFormat="1" applyFont="1" applyFill="1" applyBorder="1" applyAlignment="1">
      <alignment horizontal="right" vertical="center" wrapText="1"/>
      <protection/>
    </xf>
    <xf numFmtId="3" fontId="4" fillId="0" borderId="13" xfId="57" applyNumberFormat="1" applyFont="1" applyFill="1" applyBorder="1" applyAlignment="1">
      <alignment horizontal="right" vertical="center" wrapText="1"/>
      <protection/>
    </xf>
    <xf numFmtId="180" fontId="4" fillId="0" borderId="15" xfId="57" applyNumberFormat="1" applyFont="1" applyFill="1" applyBorder="1" applyAlignment="1">
      <alignment horizontal="right" vertical="center" wrapText="1"/>
      <protection/>
    </xf>
    <xf numFmtId="0" fontId="4" fillId="0" borderId="0" xfId="57" applyFont="1" applyFill="1" applyBorder="1" applyAlignment="1">
      <alignment horizontal="center" vertical="center"/>
      <protection/>
    </xf>
    <xf numFmtId="0" fontId="4" fillId="0" borderId="0" xfId="57" applyFont="1" applyFill="1" applyBorder="1" applyAlignment="1">
      <alignment horizontal="left" vertical="center" wrapText="1"/>
      <protection/>
    </xf>
    <xf numFmtId="0" fontId="4" fillId="0" borderId="0" xfId="57" applyFont="1" applyFill="1" applyBorder="1" applyAlignment="1">
      <alignment vertical="center" wrapText="1"/>
      <protection/>
    </xf>
    <xf numFmtId="0" fontId="4" fillId="0" borderId="0" xfId="57" applyFont="1" applyFill="1" applyBorder="1" applyAlignment="1">
      <alignment horizontal="center" vertical="center" wrapText="1"/>
      <protection/>
    </xf>
    <xf numFmtId="180" fontId="4" fillId="0" borderId="0" xfId="57" applyNumberFormat="1" applyFont="1" applyFill="1" applyBorder="1" applyAlignment="1">
      <alignment horizontal="right" vertical="center" wrapText="1"/>
      <protection/>
    </xf>
    <xf numFmtId="3" fontId="4" fillId="0" borderId="0" xfId="57" applyNumberFormat="1" applyFont="1" applyFill="1" applyBorder="1" applyAlignment="1">
      <alignment horizontal="right" vertical="center" wrapText="1"/>
      <protection/>
    </xf>
    <xf numFmtId="0" fontId="4" fillId="0" borderId="11" xfId="57"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180" fontId="4" fillId="0" borderId="11" xfId="57" applyNumberFormat="1" applyFont="1" applyFill="1" applyBorder="1" applyAlignment="1">
      <alignment horizontal="right" vertical="center" wrapText="1"/>
      <protection/>
    </xf>
    <xf numFmtId="3" fontId="4" fillId="0" borderId="11" xfId="57" applyNumberFormat="1" applyFont="1" applyFill="1" applyBorder="1" applyAlignment="1">
      <alignment horizontal="right" vertical="center" wrapText="1"/>
      <protection/>
    </xf>
    <xf numFmtId="0" fontId="20" fillId="0" borderId="0" xfId="0" applyFont="1" applyAlignment="1">
      <alignment/>
    </xf>
    <xf numFmtId="181" fontId="0" fillId="0" borderId="0" xfId="42" applyNumberFormat="1" applyFont="1" applyAlignment="1">
      <alignment/>
    </xf>
    <xf numFmtId="181"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11" xfId="0" applyFont="1" applyBorder="1" applyAlignment="1">
      <alignment/>
    </xf>
    <xf numFmtId="0" fontId="4" fillId="0" borderId="12" xfId="57" applyFont="1" applyFill="1" applyBorder="1" applyAlignment="1">
      <alignment horizontal="center" vertical="center"/>
      <protection/>
    </xf>
    <xf numFmtId="0" fontId="4" fillId="0" borderId="12" xfId="57" applyFont="1" applyFill="1" applyBorder="1" applyAlignment="1">
      <alignment horizontal="left" vertical="center" wrapText="1"/>
      <protection/>
    </xf>
    <xf numFmtId="0" fontId="4" fillId="0" borderId="12" xfId="57" applyFont="1" applyFill="1" applyBorder="1" applyAlignment="1">
      <alignment vertical="center" wrapText="1"/>
      <protection/>
    </xf>
    <xf numFmtId="0" fontId="4" fillId="0" borderId="12" xfId="57" applyFont="1" applyFill="1" applyBorder="1" applyAlignment="1">
      <alignment horizontal="center" vertical="center" wrapText="1"/>
      <protection/>
    </xf>
    <xf numFmtId="0" fontId="0" fillId="0" borderId="11" xfId="0" applyBorder="1" applyAlignment="1">
      <alignment/>
    </xf>
    <xf numFmtId="181" fontId="0" fillId="0" borderId="11" xfId="42" applyNumberFormat="1" applyFont="1" applyBorder="1" applyAlignment="1">
      <alignment/>
    </xf>
    <xf numFmtId="0" fontId="4" fillId="0" borderId="14" xfId="57" applyFont="1" applyFill="1" applyBorder="1" applyAlignment="1">
      <alignment horizontal="center" vertical="center"/>
      <protection/>
    </xf>
    <xf numFmtId="0" fontId="4" fillId="33" borderId="14" xfId="0" applyFont="1" applyFill="1" applyBorder="1" applyAlignment="1">
      <alignment horizontal="center" wrapText="1"/>
    </xf>
    <xf numFmtId="181" fontId="4" fillId="0" borderId="14" xfId="42" applyNumberFormat="1" applyFont="1" applyFill="1" applyBorder="1" applyAlignment="1">
      <alignment vertical="center" wrapText="1"/>
    </xf>
    <xf numFmtId="0" fontId="12" fillId="0" borderId="14" xfId="0" applyFont="1" applyFill="1" applyBorder="1" applyAlignment="1">
      <alignment horizontal="center" vertical="center" wrapText="1"/>
    </xf>
    <xf numFmtId="0" fontId="5" fillId="0" borderId="11" xfId="57"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22" fillId="0" borderId="11" xfId="0" applyFont="1" applyBorder="1" applyAlignment="1">
      <alignment horizontal="center"/>
    </xf>
    <xf numFmtId="0" fontId="5" fillId="0" borderId="12" xfId="57" applyFont="1" applyFill="1" applyBorder="1" applyAlignment="1">
      <alignment horizontal="center" vertical="center" wrapText="1"/>
      <protection/>
    </xf>
    <xf numFmtId="0" fontId="4" fillId="33" borderId="12" xfId="0" applyFont="1" applyFill="1" applyBorder="1" applyAlignment="1">
      <alignment horizontal="center" vertical="top" wrapText="1"/>
    </xf>
    <xf numFmtId="3" fontId="4" fillId="33" borderId="12" xfId="0" applyNumberFormat="1" applyFont="1" applyFill="1" applyBorder="1" applyAlignment="1">
      <alignment horizontal="right" vertical="top" wrapText="1"/>
    </xf>
    <xf numFmtId="0" fontId="0" fillId="0" borderId="14" xfId="0" applyFont="1" applyBorder="1" applyAlignment="1">
      <alignment/>
    </xf>
    <xf numFmtId="0" fontId="12" fillId="0" borderId="12" xfId="0"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0" fontId="0" fillId="0" borderId="12" xfId="0" applyBorder="1" applyAlignment="1">
      <alignment/>
    </xf>
    <xf numFmtId="0" fontId="18" fillId="0" borderId="10" xfId="0" applyFont="1" applyFill="1" applyBorder="1" applyAlignment="1">
      <alignment horizontal="center" vertical="center" wrapText="1"/>
    </xf>
    <xf numFmtId="0" fontId="19" fillId="0" borderId="14" xfId="0" applyFont="1" applyBorder="1" applyAlignment="1">
      <alignment horizontal="center" vertical="center" wrapText="1"/>
    </xf>
    <xf numFmtId="3" fontId="4" fillId="0" borderId="14" xfId="42" applyNumberFormat="1" applyFont="1" applyFill="1" applyBorder="1" applyAlignment="1">
      <alignment horizontal="right" vertical="center" wrapText="1"/>
    </xf>
    <xf numFmtId="0" fontId="22" fillId="0" borderId="12" xfId="0" applyFont="1" applyBorder="1" applyAlignment="1">
      <alignment horizontal="center"/>
    </xf>
    <xf numFmtId="181" fontId="0" fillId="0" borderId="12" xfId="42" applyNumberFormat="1" applyFont="1" applyBorder="1" applyAlignment="1">
      <alignment/>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180" fontId="4" fillId="0" borderId="10" xfId="42" applyNumberFormat="1" applyFont="1" applyFill="1" applyBorder="1" applyAlignment="1">
      <alignment horizontal="center" vertical="center" wrapText="1"/>
    </xf>
    <xf numFmtId="0" fontId="0" fillId="0" borderId="0" xfId="0" applyFont="1" applyBorder="1" applyAlignment="1">
      <alignment/>
    </xf>
    <xf numFmtId="0" fontId="0" fillId="0" borderId="16" xfId="0" applyFont="1" applyBorder="1" applyAlignment="1">
      <alignment/>
    </xf>
    <xf numFmtId="180" fontId="4" fillId="0" borderId="17" xfId="57" applyNumberFormat="1" applyFont="1" applyFill="1" applyBorder="1" applyAlignment="1">
      <alignment horizontal="right" vertical="center" wrapText="1"/>
      <protection/>
    </xf>
    <xf numFmtId="181" fontId="4" fillId="0" borderId="11" xfId="42" applyNumberFormat="1" applyFont="1" applyFill="1" applyBorder="1" applyAlignment="1">
      <alignment horizontal="right" vertical="center" wrapText="1"/>
    </xf>
    <xf numFmtId="181" fontId="4" fillId="33" borderId="11" xfId="42" applyNumberFormat="1" applyFont="1" applyFill="1" applyBorder="1" applyAlignment="1">
      <alignment horizontal="center" wrapText="1"/>
    </xf>
    <xf numFmtId="0" fontId="4" fillId="33" borderId="13" xfId="0" applyFont="1" applyFill="1" applyBorder="1" applyAlignment="1">
      <alignment horizontal="center" wrapText="1"/>
    </xf>
    <xf numFmtId="181" fontId="4" fillId="0" borderId="13" xfId="42" applyNumberFormat="1" applyFont="1" applyFill="1" applyBorder="1" applyAlignment="1">
      <alignment vertical="center" wrapText="1"/>
    </xf>
    <xf numFmtId="0" fontId="4" fillId="33" borderId="12" xfId="0" applyFont="1" applyFill="1" applyBorder="1" applyAlignment="1">
      <alignment horizontal="center" wrapText="1"/>
    </xf>
    <xf numFmtId="181" fontId="4" fillId="0" borderId="12" xfId="42" applyNumberFormat="1" applyFont="1" applyFill="1" applyBorder="1" applyAlignment="1">
      <alignment vertical="center" wrapText="1"/>
    </xf>
    <xf numFmtId="0" fontId="4" fillId="0" borderId="18" xfId="57" applyFont="1" applyFill="1" applyBorder="1" applyAlignment="1">
      <alignment horizontal="center" vertical="center"/>
      <protection/>
    </xf>
    <xf numFmtId="180" fontId="4" fillId="33" borderId="19" xfId="0" applyNumberFormat="1" applyFont="1" applyFill="1" applyBorder="1" applyAlignment="1">
      <alignment horizontal="right" vertical="center" wrapText="1"/>
    </xf>
    <xf numFmtId="180" fontId="0" fillId="0" borderId="0" xfId="0" applyNumberFormat="1" applyAlignment="1">
      <alignment/>
    </xf>
    <xf numFmtId="0" fontId="4" fillId="0" borderId="0" xfId="0" applyFont="1" applyFill="1" applyAlignment="1">
      <alignment/>
    </xf>
    <xf numFmtId="0" fontId="0" fillId="0" borderId="0" xfId="0" applyFill="1" applyAlignment="1">
      <alignment/>
    </xf>
    <xf numFmtId="0" fontId="20" fillId="0" borderId="0" xfId="0" applyFont="1" applyFill="1" applyAlignment="1">
      <alignment/>
    </xf>
    <xf numFmtId="180" fontId="4" fillId="0" borderId="19" xfId="0" applyNumberFormat="1" applyFont="1" applyFill="1" applyBorder="1" applyAlignment="1">
      <alignment horizontal="right" vertical="center" wrapText="1"/>
    </xf>
    <xf numFmtId="180" fontId="4" fillId="0" borderId="0" xfId="0" applyNumberFormat="1" applyFont="1" applyFill="1" applyBorder="1" applyAlignment="1">
      <alignment horizontal="right" vertical="center" wrapText="1"/>
    </xf>
    <xf numFmtId="181" fontId="0" fillId="0" borderId="0" xfId="42" applyNumberFormat="1" applyFont="1" applyFill="1" applyAlignment="1">
      <alignment/>
    </xf>
    <xf numFmtId="0" fontId="0" fillId="0" borderId="0" xfId="0" applyFont="1" applyFill="1" applyAlignment="1">
      <alignment/>
    </xf>
    <xf numFmtId="180" fontId="4" fillId="0" borderId="12" xfId="57" applyNumberFormat="1" applyFont="1" applyFill="1" applyBorder="1" applyAlignment="1">
      <alignment horizontal="right" vertical="center" wrapText="1"/>
      <protection/>
    </xf>
    <xf numFmtId="3" fontId="4" fillId="0" borderId="12" xfId="57" applyNumberFormat="1" applyFont="1" applyFill="1" applyBorder="1" applyAlignment="1">
      <alignment horizontal="right" vertical="center" wrapText="1"/>
      <protection/>
    </xf>
    <xf numFmtId="0" fontId="0" fillId="0" borderId="0" xfId="0" applyFill="1" applyBorder="1" applyAlignment="1">
      <alignment/>
    </xf>
    <xf numFmtId="171" fontId="4" fillId="0" borderId="0" xfId="42" applyFont="1" applyFill="1" applyBorder="1" applyAlignment="1">
      <alignment horizontal="right" vertical="center" wrapText="1"/>
    </xf>
    <xf numFmtId="0" fontId="0" fillId="0" borderId="20" xfId="0" applyFill="1" applyBorder="1" applyAlignment="1">
      <alignment/>
    </xf>
    <xf numFmtId="0" fontId="3" fillId="0" borderId="0" xfId="0" applyFont="1" applyFill="1" applyAlignment="1">
      <alignment/>
    </xf>
    <xf numFmtId="0" fontId="4" fillId="0" borderId="0" xfId="0" applyFont="1" applyFill="1" applyBorder="1" applyAlignment="1">
      <alignment/>
    </xf>
    <xf numFmtId="0" fontId="13" fillId="0" borderId="0" xfId="0" applyFont="1" applyFill="1" applyAlignment="1">
      <alignment/>
    </xf>
    <xf numFmtId="0" fontId="4" fillId="0" borderId="20" xfId="0" applyFont="1" applyFill="1" applyBorder="1" applyAlignment="1">
      <alignment/>
    </xf>
    <xf numFmtId="0" fontId="3" fillId="0" borderId="0" xfId="0" applyFont="1" applyFill="1" applyBorder="1" applyAlignment="1">
      <alignment/>
    </xf>
    <xf numFmtId="0" fontId="24" fillId="0" borderId="0" xfId="0" applyFont="1" applyFill="1" applyAlignment="1">
      <alignment/>
    </xf>
    <xf numFmtId="0" fontId="25" fillId="0" borderId="0" xfId="0" applyFont="1" applyFill="1" applyAlignment="1">
      <alignment/>
    </xf>
    <xf numFmtId="180" fontId="26" fillId="0" borderId="0" xfId="0" applyNumberFormat="1" applyFont="1" applyFill="1" applyBorder="1" applyAlignment="1">
      <alignment horizontal="center" vertical="center" wrapText="1"/>
    </xf>
    <xf numFmtId="180" fontId="26" fillId="0" borderId="0" xfId="0" applyNumberFormat="1" applyFont="1" applyFill="1" applyBorder="1" applyAlignment="1">
      <alignment horizontal="right" vertical="center" wrapText="1"/>
    </xf>
    <xf numFmtId="0" fontId="24" fillId="0" borderId="0" xfId="0" applyFont="1" applyFill="1" applyAlignment="1">
      <alignment horizontal="right"/>
    </xf>
    <xf numFmtId="180" fontId="24" fillId="0" borderId="0" xfId="0" applyNumberFormat="1" applyFont="1" applyFill="1" applyAlignment="1">
      <alignment/>
    </xf>
    <xf numFmtId="180" fontId="26" fillId="0" borderId="11" xfId="0" applyNumberFormat="1" applyFont="1" applyFill="1" applyBorder="1" applyAlignment="1">
      <alignment horizontal="center" vertical="center" wrapText="1"/>
    </xf>
    <xf numFmtId="180" fontId="26" fillId="0" borderId="19" xfId="0" applyNumberFormat="1" applyFont="1" applyFill="1" applyBorder="1" applyAlignment="1">
      <alignment horizontal="right" vertical="center" wrapText="1"/>
    </xf>
    <xf numFmtId="0" fontId="24" fillId="0" borderId="0" xfId="0" applyFont="1" applyFill="1" applyBorder="1" applyAlignment="1">
      <alignment/>
    </xf>
    <xf numFmtId="171" fontId="26" fillId="0" borderId="0" xfId="42" applyFont="1" applyFill="1" applyBorder="1" applyAlignment="1">
      <alignment horizontal="right" vertical="center" wrapText="1"/>
    </xf>
    <xf numFmtId="171" fontId="24" fillId="0" borderId="0" xfId="42" applyFont="1" applyFill="1" applyAlignment="1">
      <alignment/>
    </xf>
    <xf numFmtId="0" fontId="24" fillId="0" borderId="20" xfId="0" applyFont="1" applyFill="1" applyBorder="1" applyAlignment="1">
      <alignment/>
    </xf>
    <xf numFmtId="0" fontId="26" fillId="0" borderId="0" xfId="0" applyFont="1" applyFill="1" applyAlignment="1">
      <alignment/>
    </xf>
    <xf numFmtId="180" fontId="26" fillId="0" borderId="0" xfId="0" applyNumberFormat="1" applyFont="1" applyFill="1" applyAlignment="1">
      <alignment/>
    </xf>
    <xf numFmtId="0" fontId="26" fillId="0" borderId="0" xfId="0" applyFont="1" applyFill="1" applyBorder="1" applyAlignment="1">
      <alignment/>
    </xf>
    <xf numFmtId="0" fontId="26" fillId="0" borderId="20" xfId="0" applyFont="1" applyFill="1" applyBorder="1" applyAlignment="1">
      <alignment/>
    </xf>
    <xf numFmtId="0" fontId="27" fillId="0" borderId="0" xfId="0" applyFont="1" applyFill="1" applyAlignment="1">
      <alignment/>
    </xf>
    <xf numFmtId="0" fontId="28" fillId="0" borderId="0" xfId="0" applyFont="1" applyFill="1" applyAlignment="1">
      <alignment/>
    </xf>
    <xf numFmtId="0" fontId="28" fillId="0" borderId="0" xfId="0" applyFont="1" applyFill="1" applyBorder="1" applyAlignment="1">
      <alignment/>
    </xf>
    <xf numFmtId="0" fontId="29" fillId="0" borderId="0" xfId="0" applyFont="1" applyAlignment="1">
      <alignment/>
    </xf>
    <xf numFmtId="181" fontId="30" fillId="0" borderId="0" xfId="42" applyNumberFormat="1" applyFont="1" applyFill="1" applyAlignment="1">
      <alignment/>
    </xf>
    <xf numFmtId="0" fontId="30" fillId="0" borderId="0" xfId="0" applyFont="1" applyFill="1" applyAlignment="1">
      <alignment/>
    </xf>
    <xf numFmtId="181" fontId="31" fillId="0" borderId="0" xfId="42" applyNumberFormat="1" applyFont="1" applyFill="1" applyAlignment="1">
      <alignment/>
    </xf>
    <xf numFmtId="0" fontId="31" fillId="0" borderId="0" xfId="0" applyFont="1" applyFill="1" applyAlignment="1">
      <alignment/>
    </xf>
    <xf numFmtId="181" fontId="0" fillId="0" borderId="0" xfId="0" applyNumberFormat="1" applyFill="1" applyAlignment="1">
      <alignment/>
    </xf>
    <xf numFmtId="0" fontId="0" fillId="0" borderId="0" xfId="0" applyFill="1" applyAlignment="1">
      <alignment wrapText="1"/>
    </xf>
    <xf numFmtId="0" fontId="24" fillId="0" borderId="0" xfId="0" applyFont="1" applyFill="1" applyAlignment="1">
      <alignment wrapText="1"/>
    </xf>
    <xf numFmtId="181" fontId="24" fillId="0" borderId="0" xfId="42" applyNumberFormat="1" applyFont="1" applyFill="1" applyAlignment="1">
      <alignment wrapText="1"/>
    </xf>
    <xf numFmtId="0" fontId="0" fillId="34" borderId="0" xfId="0" applyFill="1" applyAlignment="1">
      <alignment/>
    </xf>
    <xf numFmtId="0" fontId="4" fillId="33" borderId="12" xfId="57" applyFont="1" applyFill="1" applyBorder="1" applyAlignment="1">
      <alignment horizontal="center" vertical="center"/>
      <protection/>
    </xf>
    <xf numFmtId="0" fontId="4" fillId="33" borderId="11" xfId="57" applyFont="1" applyFill="1" applyBorder="1" applyAlignment="1">
      <alignment horizontal="center" vertical="center"/>
      <protection/>
    </xf>
    <xf numFmtId="0" fontId="4" fillId="33" borderId="11" xfId="57" applyFont="1" applyFill="1" applyBorder="1" applyAlignment="1">
      <alignment horizontal="left" vertical="center" wrapText="1"/>
      <protection/>
    </xf>
    <xf numFmtId="181" fontId="4" fillId="33" borderId="11" xfId="42" applyNumberFormat="1" applyFont="1" applyFill="1" applyBorder="1" applyAlignment="1">
      <alignment horizontal="center" vertical="center" wrapText="1"/>
    </xf>
    <xf numFmtId="181" fontId="4" fillId="33" borderId="11" xfId="42" applyNumberFormat="1" applyFont="1" applyFill="1" applyBorder="1" applyAlignment="1">
      <alignment horizontal="right" vertical="center" wrapText="1"/>
    </xf>
    <xf numFmtId="181" fontId="4" fillId="33" borderId="11" xfId="42" applyNumberFormat="1" applyFont="1" applyFill="1" applyBorder="1" applyAlignment="1">
      <alignment vertical="center" wrapText="1"/>
    </xf>
    <xf numFmtId="0" fontId="5" fillId="33" borderId="11" xfId="57" applyFont="1" applyFill="1" applyBorder="1" applyAlignment="1">
      <alignment horizontal="center" vertical="center" wrapText="1"/>
      <protection/>
    </xf>
    <xf numFmtId="0" fontId="5" fillId="33" borderId="11" xfId="57" applyFont="1" applyFill="1" applyBorder="1" applyAlignment="1">
      <alignment horizontal="left" vertical="center" wrapText="1"/>
      <protection/>
    </xf>
    <xf numFmtId="181" fontId="0" fillId="33" borderId="11" xfId="42" applyNumberFormat="1" applyFont="1" applyFill="1" applyBorder="1" applyAlignment="1">
      <alignment/>
    </xf>
    <xf numFmtId="0" fontId="4" fillId="33" borderId="14" xfId="57" applyFont="1" applyFill="1" applyBorder="1" applyAlignment="1">
      <alignment horizontal="center" vertical="center"/>
      <protection/>
    </xf>
    <xf numFmtId="0" fontId="4" fillId="33" borderId="14" xfId="57" applyFont="1" applyFill="1" applyBorder="1" applyAlignment="1">
      <alignment horizontal="left" vertical="center" wrapText="1"/>
      <protection/>
    </xf>
    <xf numFmtId="181" fontId="0" fillId="33" borderId="14" xfId="42" applyNumberFormat="1" applyFont="1" applyFill="1" applyBorder="1" applyAlignment="1">
      <alignment/>
    </xf>
    <xf numFmtId="181" fontId="4" fillId="33" borderId="14" xfId="42" applyNumberFormat="1" applyFont="1" applyFill="1" applyBorder="1" applyAlignment="1">
      <alignment horizontal="center" vertical="center" wrapText="1"/>
    </xf>
    <xf numFmtId="181" fontId="4" fillId="33" borderId="14" xfId="42" applyNumberFormat="1" applyFont="1" applyFill="1" applyBorder="1" applyAlignment="1">
      <alignment vertical="center" wrapText="1"/>
    </xf>
    <xf numFmtId="0" fontId="4" fillId="33" borderId="11" xfId="57" applyFont="1" applyFill="1" applyBorder="1" applyAlignment="1">
      <alignment horizontal="center" vertical="center" wrapText="1"/>
      <protection/>
    </xf>
    <xf numFmtId="0" fontId="4" fillId="33" borderId="13" xfId="57" applyFont="1" applyFill="1" applyBorder="1" applyAlignment="1">
      <alignment horizontal="left" vertical="center" wrapText="1"/>
      <protection/>
    </xf>
    <xf numFmtId="0" fontId="4" fillId="33" borderId="13" xfId="57" applyFont="1" applyFill="1" applyBorder="1" applyAlignment="1">
      <alignment horizontal="center" vertical="center" wrapText="1"/>
      <protection/>
    </xf>
    <xf numFmtId="0" fontId="3" fillId="33" borderId="11" xfId="0" applyFont="1" applyFill="1" applyBorder="1" applyAlignment="1">
      <alignment horizontal="center" vertical="center"/>
    </xf>
    <xf numFmtId="49" fontId="4" fillId="33" borderId="11" xfId="0" applyNumberFormat="1"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180" fontId="4" fillId="33" borderId="11" xfId="42" applyNumberFormat="1" applyFont="1" applyFill="1" applyBorder="1" applyAlignment="1">
      <alignment horizontal="right" vertical="center" wrapText="1"/>
    </xf>
    <xf numFmtId="180" fontId="4" fillId="33" borderId="11" xfId="0" applyNumberFormat="1" applyFont="1" applyFill="1" applyBorder="1" applyAlignment="1">
      <alignment horizontal="right" vertical="center" wrapText="1"/>
    </xf>
    <xf numFmtId="180" fontId="4" fillId="33" borderId="17" xfId="0" applyNumberFormat="1" applyFont="1" applyFill="1" applyBorder="1" applyAlignment="1">
      <alignment horizontal="right" vertical="center" wrapText="1"/>
    </xf>
    <xf numFmtId="0" fontId="0" fillId="33" borderId="11" xfId="0" applyFont="1" applyFill="1" applyBorder="1" applyAlignment="1">
      <alignment/>
    </xf>
    <xf numFmtId="0" fontId="3"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33" borderId="22" xfId="0" applyFont="1" applyFill="1" applyBorder="1" applyAlignment="1">
      <alignment horizontal="justify" wrapText="1"/>
    </xf>
    <xf numFmtId="0" fontId="7" fillId="33" borderId="22" xfId="0" applyFont="1" applyFill="1" applyBorder="1" applyAlignment="1">
      <alignment horizontal="center" wrapText="1"/>
    </xf>
    <xf numFmtId="0" fontId="4" fillId="33" borderId="22" xfId="0" applyFont="1" applyFill="1" applyBorder="1" applyAlignment="1">
      <alignment horizontal="center" vertical="top" wrapText="1"/>
    </xf>
    <xf numFmtId="3" fontId="4" fillId="33" borderId="22" xfId="0" applyNumberFormat="1" applyFont="1" applyFill="1" applyBorder="1" applyAlignment="1">
      <alignment horizontal="right" vertical="top" wrapText="1"/>
    </xf>
    <xf numFmtId="0" fontId="7" fillId="33" borderId="11" xfId="0" applyFont="1" applyFill="1" applyBorder="1" applyAlignment="1">
      <alignment horizontal="justify" wrapText="1"/>
    </xf>
    <xf numFmtId="0" fontId="7" fillId="33" borderId="11" xfId="0" applyFont="1" applyFill="1" applyBorder="1" applyAlignment="1">
      <alignment horizontal="center" wrapText="1"/>
    </xf>
    <xf numFmtId="3" fontId="4" fillId="33" borderId="11" xfId="0" applyNumberFormat="1" applyFont="1" applyFill="1" applyBorder="1" applyAlignment="1">
      <alignment horizontal="right" wrapText="1"/>
    </xf>
    <xf numFmtId="0" fontId="7" fillId="33" borderId="11" xfId="0" applyFont="1" applyFill="1" applyBorder="1" applyAlignment="1">
      <alignment wrapText="1"/>
    </xf>
    <xf numFmtId="0" fontId="4" fillId="33" borderId="11" xfId="0" applyFont="1" applyFill="1" applyBorder="1" applyAlignment="1">
      <alignment wrapText="1"/>
    </xf>
    <xf numFmtId="0" fontId="4" fillId="0" borderId="13" xfId="0" applyFont="1" applyFill="1" applyBorder="1" applyAlignment="1">
      <alignment horizontal="center" vertical="center" wrapText="1"/>
    </xf>
    <xf numFmtId="0" fontId="4" fillId="33" borderId="13" xfId="0" applyFont="1" applyFill="1" applyBorder="1" applyAlignment="1">
      <alignment wrapText="1"/>
    </xf>
    <xf numFmtId="3" fontId="4" fillId="33" borderId="13" xfId="0" applyNumberFormat="1" applyFont="1" applyFill="1" applyBorder="1" applyAlignment="1">
      <alignment horizontal="right"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180" fontId="3" fillId="33" borderId="10" xfId="42"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wrapText="1"/>
    </xf>
    <xf numFmtId="180" fontId="3" fillId="33" borderId="23" xfId="0" applyNumberFormat="1" applyFont="1" applyFill="1" applyBorder="1" applyAlignment="1">
      <alignment horizontal="center" vertical="center" wrapText="1"/>
    </xf>
    <xf numFmtId="180" fontId="3" fillId="33" borderId="2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2" xfId="0" applyFont="1" applyFill="1" applyBorder="1" applyAlignment="1">
      <alignment vertical="center" wrapText="1"/>
    </xf>
    <xf numFmtId="0" fontId="4" fillId="33" borderId="12" xfId="0" applyFont="1" applyFill="1" applyBorder="1" applyAlignment="1">
      <alignment vertical="center" wrapText="1"/>
    </xf>
    <xf numFmtId="0" fontId="4" fillId="33" borderId="12" xfId="0" applyFont="1" applyFill="1" applyBorder="1" applyAlignment="1">
      <alignment horizontal="center" vertical="center" wrapText="1"/>
    </xf>
    <xf numFmtId="180" fontId="4" fillId="33" borderId="12" xfId="42" applyNumberFormat="1" applyFont="1" applyFill="1" applyBorder="1" applyAlignment="1">
      <alignment horizontal="center" vertical="center" wrapText="1"/>
    </xf>
    <xf numFmtId="180" fontId="4" fillId="33" borderId="12" xfId="0" applyNumberFormat="1" applyFont="1" applyFill="1" applyBorder="1" applyAlignment="1">
      <alignment horizontal="center" vertical="center" wrapText="1"/>
    </xf>
    <xf numFmtId="180" fontId="4" fillId="33" borderId="24" xfId="42" applyNumberFormat="1" applyFont="1" applyFill="1" applyBorder="1" applyAlignment="1">
      <alignment horizontal="center" vertical="center" wrapText="1"/>
    </xf>
    <xf numFmtId="181" fontId="3" fillId="33" borderId="11" xfId="42" applyNumberFormat="1" applyFont="1" applyFill="1" applyBorder="1" applyAlignment="1">
      <alignment horizontal="left" vertical="center" wrapText="1"/>
    </xf>
    <xf numFmtId="181" fontId="3" fillId="33" borderId="11" xfId="42" applyNumberFormat="1" applyFont="1" applyFill="1" applyBorder="1" applyAlignment="1">
      <alignment vertical="center" wrapText="1"/>
    </xf>
    <xf numFmtId="181" fontId="3" fillId="33" borderId="11" xfId="42" applyNumberFormat="1" applyFont="1" applyFill="1" applyBorder="1" applyAlignment="1">
      <alignment horizontal="center" vertical="center" wrapText="1"/>
    </xf>
    <xf numFmtId="180" fontId="3" fillId="33" borderId="11" xfId="42" applyNumberFormat="1" applyFont="1" applyFill="1" applyBorder="1" applyAlignment="1">
      <alignment horizontal="right" vertical="center" wrapText="1"/>
    </xf>
    <xf numFmtId="180" fontId="3" fillId="33" borderId="17" xfId="42" applyNumberFormat="1" applyFont="1" applyFill="1" applyBorder="1" applyAlignment="1">
      <alignment horizontal="right" vertical="center" wrapText="1"/>
    </xf>
    <xf numFmtId="0" fontId="20" fillId="33" borderId="11" xfId="0" applyFont="1" applyFill="1" applyBorder="1" applyAlignment="1">
      <alignment/>
    </xf>
    <xf numFmtId="0" fontId="4" fillId="33" borderId="11" xfId="0" applyFont="1" applyFill="1" applyBorder="1" applyAlignment="1">
      <alignment horizontal="center" vertical="center"/>
    </xf>
    <xf numFmtId="180" fontId="4" fillId="33" borderId="17" xfId="42" applyNumberFormat="1" applyFont="1" applyFill="1" applyBorder="1" applyAlignment="1">
      <alignment horizontal="right" vertical="center" wrapText="1"/>
    </xf>
    <xf numFmtId="0" fontId="3" fillId="33" borderId="11" xfId="0" applyFont="1" applyFill="1" applyBorder="1" applyAlignment="1">
      <alignment horizontal="left" vertical="center" wrapText="1"/>
    </xf>
    <xf numFmtId="181" fontId="4" fillId="33" borderId="11" xfId="42" applyNumberFormat="1" applyFont="1" applyFill="1" applyBorder="1" applyAlignment="1">
      <alignment horizontal="left" vertical="center" wrapText="1"/>
    </xf>
    <xf numFmtId="180" fontId="7" fillId="33" borderId="11" xfId="42"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4"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180" fontId="3" fillId="33" borderId="11" xfId="0" applyNumberFormat="1" applyFont="1" applyFill="1" applyBorder="1" applyAlignment="1">
      <alignment horizontal="right" vertical="center" wrapText="1"/>
    </xf>
    <xf numFmtId="0" fontId="0" fillId="33" borderId="11" xfId="0" applyFont="1" applyFill="1" applyBorder="1" applyAlignment="1">
      <alignment wrapText="1"/>
    </xf>
    <xf numFmtId="180" fontId="3" fillId="33" borderId="17" xfId="0" applyNumberFormat="1" applyFont="1" applyFill="1" applyBorder="1" applyAlignment="1">
      <alignment horizontal="right" vertical="center" wrapText="1"/>
    </xf>
    <xf numFmtId="0" fontId="4" fillId="33" borderId="12" xfId="57" applyFont="1" applyFill="1" applyBorder="1" applyAlignment="1">
      <alignment horizontal="left" vertical="center" wrapText="1"/>
      <protection/>
    </xf>
    <xf numFmtId="0" fontId="4" fillId="33" borderId="12" xfId="57" applyFont="1" applyFill="1" applyBorder="1" applyAlignment="1">
      <alignment vertical="center" wrapText="1"/>
      <protection/>
    </xf>
    <xf numFmtId="0" fontId="4" fillId="33" borderId="12" xfId="57" applyFont="1" applyFill="1" applyBorder="1" applyAlignment="1">
      <alignment horizontal="center" vertical="center" wrapText="1"/>
      <protection/>
    </xf>
    <xf numFmtId="180" fontId="4" fillId="33" borderId="12" xfId="57" applyNumberFormat="1" applyFont="1" applyFill="1" applyBorder="1" applyAlignment="1">
      <alignment horizontal="right" vertical="center" wrapText="1"/>
      <protection/>
    </xf>
    <xf numFmtId="3" fontId="4" fillId="33" borderId="12" xfId="57" applyNumberFormat="1" applyFont="1" applyFill="1" applyBorder="1" applyAlignment="1">
      <alignment horizontal="right" vertical="center" wrapText="1"/>
      <protection/>
    </xf>
    <xf numFmtId="0" fontId="4" fillId="33" borderId="11" xfId="57" applyFont="1" applyFill="1" applyBorder="1" applyAlignment="1">
      <alignment vertical="center" wrapText="1"/>
      <protection/>
    </xf>
    <xf numFmtId="180" fontId="4" fillId="33" borderId="11" xfId="57" applyNumberFormat="1" applyFont="1" applyFill="1" applyBorder="1" applyAlignment="1">
      <alignment horizontal="right" vertical="center" wrapText="1"/>
      <protection/>
    </xf>
    <xf numFmtId="3" fontId="4" fillId="33" borderId="11" xfId="57" applyNumberFormat="1" applyFont="1" applyFill="1" applyBorder="1" applyAlignment="1">
      <alignment horizontal="right" vertical="center" wrapText="1"/>
      <protection/>
    </xf>
    <xf numFmtId="0" fontId="4" fillId="33" borderId="13" xfId="57" applyFont="1" applyFill="1" applyBorder="1" applyAlignment="1">
      <alignment vertical="center" wrapText="1"/>
      <protection/>
    </xf>
    <xf numFmtId="180" fontId="4" fillId="33" borderId="13" xfId="57" applyNumberFormat="1" applyFont="1" applyFill="1" applyBorder="1" applyAlignment="1">
      <alignment horizontal="right" vertical="center" wrapText="1"/>
      <protection/>
    </xf>
    <xf numFmtId="3" fontId="4" fillId="33" borderId="13" xfId="57" applyNumberFormat="1" applyFont="1" applyFill="1" applyBorder="1" applyAlignment="1">
      <alignment horizontal="right" vertical="center" wrapText="1"/>
      <protection/>
    </xf>
    <xf numFmtId="0" fontId="4" fillId="33" borderId="14" xfId="57" applyFont="1" applyFill="1" applyBorder="1" applyAlignment="1">
      <alignment horizontal="center" vertical="center" wrapText="1"/>
      <protection/>
    </xf>
    <xf numFmtId="180" fontId="4" fillId="33" borderId="14" xfId="57" applyNumberFormat="1" applyFont="1" applyFill="1" applyBorder="1" applyAlignment="1">
      <alignment horizontal="right" vertical="center" wrapText="1"/>
      <protection/>
    </xf>
    <xf numFmtId="3" fontId="4" fillId="33" borderId="14" xfId="57" applyNumberFormat="1" applyFont="1" applyFill="1" applyBorder="1" applyAlignment="1">
      <alignment horizontal="right" vertical="center" wrapText="1"/>
      <protection/>
    </xf>
    <xf numFmtId="180" fontId="4" fillId="33" borderId="25" xfId="57" applyNumberFormat="1" applyFont="1" applyFill="1" applyBorder="1" applyAlignment="1">
      <alignment horizontal="right" vertical="center" wrapText="1"/>
      <protection/>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4" xfId="57" applyFont="1" applyFill="1" applyBorder="1" applyAlignment="1">
      <alignment vertical="center" wrapText="1"/>
      <protection/>
    </xf>
    <xf numFmtId="180" fontId="4" fillId="33" borderId="17" xfId="57" applyNumberFormat="1" applyFont="1" applyFill="1" applyBorder="1" applyAlignment="1">
      <alignment horizontal="right" vertical="center" wrapText="1"/>
      <protection/>
    </xf>
    <xf numFmtId="180" fontId="4" fillId="33" borderId="15" xfId="57" applyNumberFormat="1" applyFont="1" applyFill="1" applyBorder="1" applyAlignment="1">
      <alignment horizontal="right" vertical="center" wrapText="1"/>
      <protection/>
    </xf>
    <xf numFmtId="0" fontId="32" fillId="33" borderId="11" xfId="0" applyFont="1" applyFill="1" applyBorder="1" applyAlignment="1">
      <alignment horizontal="center" vertical="center" wrapText="1"/>
    </xf>
    <xf numFmtId="180" fontId="32" fillId="33" borderId="11" xfId="42" applyNumberFormat="1" applyFont="1" applyFill="1" applyBorder="1" applyAlignment="1">
      <alignment horizontal="center" vertical="center" wrapText="1"/>
    </xf>
    <xf numFmtId="180" fontId="32" fillId="33" borderId="11" xfId="0" applyNumberFormat="1" applyFont="1" applyFill="1" applyBorder="1" applyAlignment="1">
      <alignment horizontal="center" vertical="center" wrapText="1"/>
    </xf>
    <xf numFmtId="180" fontId="32" fillId="33" borderId="17" xfId="0" applyNumberFormat="1" applyFont="1" applyFill="1" applyBorder="1" applyAlignment="1">
      <alignment horizontal="center" vertical="center" wrapText="1"/>
    </xf>
    <xf numFmtId="0" fontId="0" fillId="33" borderId="11" xfId="0" applyFont="1" applyFill="1" applyBorder="1" applyAlignment="1">
      <alignment horizontal="center"/>
    </xf>
    <xf numFmtId="0" fontId="3" fillId="33" borderId="18" xfId="0"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180" fontId="3" fillId="33" borderId="12" xfId="42" applyNumberFormat="1" applyFont="1" applyFill="1" applyBorder="1" applyAlignment="1">
      <alignment horizontal="right" vertical="center" wrapText="1"/>
    </xf>
    <xf numFmtId="180" fontId="3" fillId="33" borderId="12" xfId="0" applyNumberFormat="1" applyFont="1" applyFill="1" applyBorder="1" applyAlignment="1">
      <alignment horizontal="right" vertical="center" wrapText="1"/>
    </xf>
    <xf numFmtId="180" fontId="32" fillId="33" borderId="12" xfId="0" applyNumberFormat="1" applyFont="1" applyFill="1" applyBorder="1" applyAlignment="1">
      <alignment horizontal="right" vertical="center" wrapText="1"/>
    </xf>
    <xf numFmtId="180" fontId="3" fillId="33" borderId="24" xfId="0" applyNumberFormat="1" applyFont="1" applyFill="1" applyBorder="1" applyAlignment="1">
      <alignment horizontal="right" vertical="center" wrapText="1"/>
    </xf>
    <xf numFmtId="180" fontId="4" fillId="33" borderId="11" xfId="42" applyNumberFormat="1" applyFont="1" applyFill="1" applyBorder="1" applyAlignment="1">
      <alignment horizontal="center" vertical="center" wrapText="1"/>
    </xf>
    <xf numFmtId="180" fontId="8" fillId="33" borderId="17" xfId="0" applyNumberFormat="1" applyFont="1" applyFill="1" applyBorder="1" applyAlignment="1">
      <alignment horizontal="right" vertical="center" wrapText="1"/>
    </xf>
    <xf numFmtId="0" fontId="6"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180" fontId="8" fillId="33" borderId="11" xfId="42" applyNumberFormat="1" applyFont="1" applyFill="1" applyBorder="1" applyAlignment="1">
      <alignment horizontal="right" vertical="center" wrapText="1"/>
    </xf>
    <xf numFmtId="183" fontId="8" fillId="33" borderId="11" xfId="42" applyNumberFormat="1" applyFont="1" applyFill="1" applyBorder="1" applyAlignment="1">
      <alignment horizontal="right" vertical="center" wrapText="1"/>
    </xf>
    <xf numFmtId="180" fontId="8" fillId="33" borderId="11" xfId="0" applyNumberFormat="1" applyFont="1" applyFill="1" applyBorder="1" applyAlignment="1">
      <alignment horizontal="right" vertical="center" wrapText="1"/>
    </xf>
    <xf numFmtId="0" fontId="10"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3" fontId="4" fillId="33" borderId="11" xfId="0" applyNumberFormat="1" applyFont="1" applyFill="1" applyBorder="1" applyAlignment="1">
      <alignment horizontal="right" vertical="center"/>
    </xf>
    <xf numFmtId="49" fontId="7" fillId="33" borderId="11" xfId="0" applyNumberFormat="1" applyFont="1" applyFill="1" applyBorder="1" applyAlignment="1">
      <alignment horizontal="left" vertical="center" wrapText="1"/>
    </xf>
    <xf numFmtId="180" fontId="7" fillId="33" borderId="11" xfId="0" applyNumberFormat="1" applyFont="1" applyFill="1" applyBorder="1" applyAlignment="1">
      <alignment horizontal="right" vertical="center" wrapText="1"/>
    </xf>
    <xf numFmtId="0" fontId="3" fillId="33" borderId="14" xfId="0" applyFont="1" applyFill="1" applyBorder="1" applyAlignment="1">
      <alignment horizontal="center" vertical="center"/>
    </xf>
    <xf numFmtId="49" fontId="4" fillId="33" borderId="11" xfId="0" applyNumberFormat="1" applyFont="1" applyFill="1" applyBorder="1" applyAlignment="1">
      <alignment horizontal="right" vertical="center" wrapText="1"/>
    </xf>
    <xf numFmtId="0" fontId="3" fillId="33" borderId="17"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49" fontId="21" fillId="33" borderId="11" xfId="0" applyNumberFormat="1" applyFont="1" applyFill="1" applyBorder="1" applyAlignment="1">
      <alignment horizontal="left" vertical="center" wrapText="1"/>
    </xf>
    <xf numFmtId="180" fontId="8" fillId="33" borderId="17" xfId="42" applyNumberFormat="1" applyFont="1" applyFill="1" applyBorder="1" applyAlignment="1">
      <alignment horizontal="right" vertical="center" wrapText="1"/>
    </xf>
    <xf numFmtId="49" fontId="6"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center" vertical="center" wrapText="1"/>
    </xf>
    <xf numFmtId="180" fontId="3" fillId="33" borderId="11" xfId="42" applyNumberFormat="1" applyFont="1" applyFill="1" applyBorder="1" applyAlignment="1">
      <alignment horizontal="center" vertical="center" wrapText="1"/>
    </xf>
    <xf numFmtId="180" fontId="9" fillId="33" borderId="17" xfId="42" applyNumberFormat="1" applyFont="1" applyFill="1" applyBorder="1" applyAlignment="1">
      <alignment horizontal="right" vertical="center" wrapText="1"/>
    </xf>
    <xf numFmtId="3" fontId="4" fillId="33" borderId="17" xfId="0" applyNumberFormat="1" applyFont="1" applyFill="1" applyBorder="1" applyAlignment="1">
      <alignment horizontal="right" vertical="center" wrapText="1"/>
    </xf>
    <xf numFmtId="0" fontId="4" fillId="33" borderId="11" xfId="0" applyFont="1" applyFill="1" applyBorder="1" applyAlignment="1">
      <alignment/>
    </xf>
    <xf numFmtId="180" fontId="4" fillId="33" borderId="11" xfId="0" applyNumberFormat="1" applyFont="1" applyFill="1" applyBorder="1" applyAlignment="1">
      <alignment/>
    </xf>
    <xf numFmtId="3" fontId="4" fillId="33" borderId="11" xfId="0" applyNumberFormat="1" applyFont="1" applyFill="1" applyBorder="1" applyAlignment="1">
      <alignment/>
    </xf>
    <xf numFmtId="3" fontId="3" fillId="33" borderId="17" xfId="0" applyNumberFormat="1" applyFont="1" applyFill="1" applyBorder="1" applyAlignment="1">
      <alignment horizontal="right" vertical="center" wrapText="1"/>
    </xf>
    <xf numFmtId="0" fontId="3" fillId="33" borderId="11" xfId="0" applyFont="1" applyFill="1" applyBorder="1" applyAlignment="1">
      <alignment/>
    </xf>
    <xf numFmtId="180" fontId="4" fillId="33" borderId="12" xfId="42" applyNumberFormat="1" applyFont="1" applyFill="1" applyBorder="1" applyAlignment="1">
      <alignment horizontal="right" vertical="center" wrapText="1"/>
    </xf>
    <xf numFmtId="3" fontId="4" fillId="33" borderId="24" xfId="0" applyNumberFormat="1" applyFont="1" applyFill="1" applyBorder="1" applyAlignment="1">
      <alignment horizontal="right" vertical="center" wrapText="1"/>
    </xf>
    <xf numFmtId="0" fontId="4" fillId="33" borderId="11" xfId="0" applyFont="1" applyFill="1" applyBorder="1" applyAlignment="1">
      <alignment horizontal="right" wrapText="1"/>
    </xf>
    <xf numFmtId="180" fontId="4" fillId="33" borderId="24" xfId="42" applyNumberFormat="1" applyFont="1" applyFill="1" applyBorder="1" applyAlignment="1">
      <alignment horizontal="right" vertical="center" wrapText="1"/>
    </xf>
    <xf numFmtId="0" fontId="13" fillId="33" borderId="11" xfId="0" applyFont="1" applyFill="1" applyBorder="1" applyAlignment="1">
      <alignment/>
    </xf>
    <xf numFmtId="181" fontId="4" fillId="33" borderId="11" xfId="42" applyNumberFormat="1" applyFont="1" applyFill="1" applyBorder="1" applyAlignment="1">
      <alignment horizontal="right" wrapText="1"/>
    </xf>
    <xf numFmtId="0" fontId="4" fillId="33" borderId="18" xfId="0" applyFont="1" applyFill="1" applyBorder="1" applyAlignment="1">
      <alignment/>
    </xf>
    <xf numFmtId="0" fontId="4" fillId="33" borderId="12" xfId="0" applyFont="1" applyFill="1" applyBorder="1" applyAlignment="1">
      <alignment/>
    </xf>
    <xf numFmtId="0" fontId="4" fillId="33" borderId="12" xfId="0" applyFont="1" applyFill="1" applyBorder="1" applyAlignment="1">
      <alignment wrapText="1"/>
    </xf>
    <xf numFmtId="0" fontId="4" fillId="33" borderId="12" xfId="0" applyFont="1" applyFill="1" applyBorder="1" applyAlignment="1">
      <alignment horizontal="right" wrapText="1"/>
    </xf>
    <xf numFmtId="0" fontId="13" fillId="33" borderId="12" xfId="0" applyFont="1" applyFill="1" applyBorder="1" applyAlignment="1">
      <alignment/>
    </xf>
    <xf numFmtId="0" fontId="13" fillId="33" borderId="12" xfId="0" applyFont="1" applyFill="1" applyBorder="1" applyAlignment="1">
      <alignment wrapText="1"/>
    </xf>
    <xf numFmtId="0" fontId="13" fillId="33" borderId="12" xfId="0" applyFont="1" applyFill="1" applyBorder="1" applyAlignment="1">
      <alignment horizontal="right" wrapText="1"/>
    </xf>
    <xf numFmtId="180" fontId="4" fillId="33" borderId="14" xfId="42" applyNumberFormat="1" applyFont="1" applyFill="1" applyBorder="1" applyAlignment="1">
      <alignment horizontal="right" vertical="center" wrapText="1"/>
    </xf>
    <xf numFmtId="0" fontId="5" fillId="33" borderId="11" xfId="0" applyFont="1" applyFill="1" applyBorder="1" applyAlignment="1">
      <alignment vertical="center" wrapText="1"/>
    </xf>
    <xf numFmtId="0" fontId="3" fillId="33" borderId="11" xfId="0" applyFont="1" applyFill="1" applyBorder="1" applyAlignment="1">
      <alignment vertical="center" wrapText="1"/>
    </xf>
    <xf numFmtId="0" fontId="13" fillId="33" borderId="11" xfId="0" applyFont="1" applyFill="1" applyBorder="1" applyAlignment="1">
      <alignment horizontal="right"/>
    </xf>
    <xf numFmtId="0" fontId="13" fillId="33" borderId="17" xfId="0" applyFont="1" applyFill="1" applyBorder="1" applyAlignment="1">
      <alignment horizontal="right"/>
    </xf>
    <xf numFmtId="0" fontId="3" fillId="33" borderId="22" xfId="0" applyFont="1" applyFill="1" applyBorder="1" applyAlignment="1">
      <alignment horizontal="center" vertical="center"/>
    </xf>
    <xf numFmtId="0" fontId="3" fillId="33" borderId="22" xfId="0" applyFont="1" applyFill="1" applyBorder="1" applyAlignment="1">
      <alignment vertical="center" wrapText="1"/>
    </xf>
    <xf numFmtId="0" fontId="3" fillId="33" borderId="22" xfId="0" applyFont="1" applyFill="1" applyBorder="1" applyAlignment="1">
      <alignment horizontal="left" vertical="center" wrapText="1"/>
    </xf>
    <xf numFmtId="0" fontId="3" fillId="33" borderId="22" xfId="0" applyFont="1" applyFill="1" applyBorder="1" applyAlignment="1">
      <alignment horizontal="center" vertical="center" wrapText="1"/>
    </xf>
    <xf numFmtId="180" fontId="3" fillId="33" borderId="22" xfId="42" applyNumberFormat="1"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11" xfId="0" applyFont="1" applyFill="1" applyBorder="1" applyAlignment="1">
      <alignment/>
    </xf>
    <xf numFmtId="181" fontId="4" fillId="33" borderId="11" xfId="42" applyNumberFormat="1" applyFont="1" applyFill="1" applyBorder="1" applyAlignment="1">
      <alignment/>
    </xf>
    <xf numFmtId="0" fontId="4" fillId="33" borderId="17" xfId="0" applyFont="1" applyFill="1" applyBorder="1" applyAlignment="1">
      <alignment/>
    </xf>
    <xf numFmtId="0" fontId="4" fillId="33" borderId="14" xfId="0" applyFont="1" applyFill="1" applyBorder="1" applyAlignment="1">
      <alignment/>
    </xf>
    <xf numFmtId="181" fontId="7" fillId="33" borderId="14" xfId="42" applyNumberFormat="1" applyFont="1" applyFill="1" applyBorder="1" applyAlignment="1">
      <alignment/>
    </xf>
    <xf numFmtId="0" fontId="4" fillId="33" borderId="25" xfId="0" applyFont="1" applyFill="1" applyBorder="1" applyAlignment="1">
      <alignment/>
    </xf>
    <xf numFmtId="0" fontId="4" fillId="33" borderId="13" xfId="0" applyFont="1" applyFill="1" applyBorder="1" applyAlignment="1">
      <alignment/>
    </xf>
    <xf numFmtId="181" fontId="4" fillId="33" borderId="13" xfId="42" applyNumberFormat="1" applyFont="1" applyFill="1" applyBorder="1" applyAlignment="1">
      <alignment/>
    </xf>
    <xf numFmtId="0" fontId="4" fillId="33" borderId="15" xfId="0" applyFont="1" applyFill="1" applyBorder="1" applyAlignment="1">
      <alignment/>
    </xf>
    <xf numFmtId="0" fontId="3" fillId="0" borderId="27" xfId="57" applyFont="1" applyFill="1" applyBorder="1" applyAlignment="1">
      <alignment horizontal="center" vertical="center"/>
      <protection/>
    </xf>
    <xf numFmtId="0" fontId="3" fillId="0" borderId="12" xfId="57" applyFont="1" applyFill="1" applyBorder="1" applyAlignment="1">
      <alignment horizontal="center" vertical="center"/>
      <protection/>
    </xf>
    <xf numFmtId="0" fontId="4" fillId="0" borderId="21" xfId="57" applyFont="1" applyFill="1" applyBorder="1" applyAlignment="1">
      <alignment horizontal="left" vertical="center" wrapText="1"/>
      <protection/>
    </xf>
    <xf numFmtId="0" fontId="4" fillId="0" borderId="21" xfId="57" applyFont="1" applyFill="1" applyBorder="1" applyAlignment="1">
      <alignment vertical="center" wrapText="1"/>
      <protection/>
    </xf>
    <xf numFmtId="0" fontId="4" fillId="0" borderId="21" xfId="57" applyFont="1" applyFill="1" applyBorder="1" applyAlignment="1">
      <alignment horizontal="center" vertical="center" wrapText="1"/>
      <protection/>
    </xf>
    <xf numFmtId="180" fontId="4" fillId="0" borderId="21" xfId="57" applyNumberFormat="1" applyFont="1" applyFill="1" applyBorder="1" applyAlignment="1">
      <alignment horizontal="right" vertical="center" wrapText="1"/>
      <protection/>
    </xf>
    <xf numFmtId="3" fontId="4" fillId="0" borderId="21" xfId="57" applyNumberFormat="1" applyFont="1" applyFill="1" applyBorder="1" applyAlignment="1">
      <alignment horizontal="right" vertical="center" wrapText="1"/>
      <protection/>
    </xf>
    <xf numFmtId="180" fontId="4" fillId="0" borderId="19" xfId="57" applyNumberFormat="1" applyFont="1" applyFill="1" applyBorder="1" applyAlignment="1">
      <alignment horizontal="right" vertical="center" wrapText="1"/>
      <protection/>
    </xf>
    <xf numFmtId="0" fontId="3" fillId="0" borderId="10" xfId="57" applyFont="1" applyFill="1" applyBorder="1" applyAlignment="1">
      <alignment horizontal="center" vertical="center"/>
      <protection/>
    </xf>
    <xf numFmtId="0" fontId="4" fillId="0" borderId="10" xfId="57" applyFont="1" applyFill="1" applyBorder="1" applyAlignment="1">
      <alignment horizontal="left" vertical="center" wrapText="1"/>
      <protection/>
    </xf>
    <xf numFmtId="0" fontId="4" fillId="0" borderId="10" xfId="57" applyFont="1" applyFill="1" applyBorder="1" applyAlignment="1">
      <alignment vertical="center" wrapText="1"/>
      <protection/>
    </xf>
    <xf numFmtId="0" fontId="4" fillId="0" borderId="10" xfId="57" applyFont="1" applyFill="1" applyBorder="1" applyAlignment="1">
      <alignment horizontal="center" vertical="center" wrapText="1"/>
      <protection/>
    </xf>
    <xf numFmtId="180" fontId="4" fillId="0" borderId="10" xfId="57" applyNumberFormat="1" applyFont="1" applyFill="1" applyBorder="1" applyAlignment="1">
      <alignment horizontal="right" vertical="center" wrapText="1"/>
      <protection/>
    </xf>
    <xf numFmtId="3" fontId="4" fillId="0" borderId="10" xfId="57" applyNumberFormat="1" applyFont="1" applyFill="1" applyBorder="1" applyAlignment="1">
      <alignment horizontal="right" vertical="center" wrapText="1"/>
      <protection/>
    </xf>
    <xf numFmtId="180" fontId="4" fillId="0" borderId="23" xfId="57" applyNumberFormat="1" applyFont="1" applyFill="1" applyBorder="1" applyAlignment="1">
      <alignment horizontal="right" vertical="center" wrapText="1"/>
      <protection/>
    </xf>
    <xf numFmtId="0" fontId="3" fillId="0" borderId="11" xfId="0" applyFont="1" applyFill="1" applyBorder="1" applyAlignment="1">
      <alignment horizontal="center" vertical="center"/>
    </xf>
    <xf numFmtId="49" fontId="4"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180" fontId="4" fillId="0" borderId="11" xfId="42" applyNumberFormat="1" applyFont="1" applyFill="1" applyBorder="1" applyAlignment="1">
      <alignment horizontal="right" vertical="center" wrapText="1"/>
    </xf>
    <xf numFmtId="180" fontId="4" fillId="0" borderId="11" xfId="0" applyNumberFormat="1" applyFont="1" applyFill="1" applyBorder="1" applyAlignment="1">
      <alignment horizontal="right" vertical="center" wrapText="1"/>
    </xf>
    <xf numFmtId="180" fontId="4" fillId="0" borderId="17" xfId="0" applyNumberFormat="1" applyFont="1" applyFill="1" applyBorder="1" applyAlignment="1">
      <alignment horizontal="right" vertical="center" wrapText="1"/>
    </xf>
    <xf numFmtId="0" fontId="0" fillId="0" borderId="11" xfId="0" applyFont="1" applyFill="1" applyBorder="1" applyAlignment="1">
      <alignment/>
    </xf>
    <xf numFmtId="180" fontId="0" fillId="0" borderId="0" xfId="0" applyNumberFormat="1" applyFont="1" applyFill="1" applyAlignment="1">
      <alignment/>
    </xf>
    <xf numFmtId="0" fontId="4" fillId="0" borderId="10" xfId="57" applyFont="1" applyFill="1" applyBorder="1" applyAlignment="1">
      <alignment horizontal="center" vertical="center"/>
      <protection/>
    </xf>
    <xf numFmtId="0" fontId="5" fillId="0" borderId="10" xfId="57" applyFont="1" applyFill="1" applyBorder="1" applyAlignment="1">
      <alignment horizontal="center" vertical="center" wrapText="1"/>
      <protection/>
    </xf>
    <xf numFmtId="181" fontId="4" fillId="0" borderId="12" xfId="42" applyNumberFormat="1" applyFont="1" applyFill="1" applyBorder="1" applyAlignment="1">
      <alignment horizontal="right" vertical="center" wrapText="1"/>
    </xf>
    <xf numFmtId="0" fontId="4" fillId="33" borderId="10" xfId="0" applyFont="1" applyFill="1" applyBorder="1" applyAlignment="1">
      <alignment horizontal="center" vertical="top" wrapText="1"/>
    </xf>
    <xf numFmtId="3" fontId="4" fillId="33" borderId="10" xfId="0" applyNumberFormat="1" applyFont="1" applyFill="1" applyBorder="1" applyAlignment="1">
      <alignment horizontal="right" vertical="top" wrapText="1"/>
    </xf>
    <xf numFmtId="0" fontId="4" fillId="33" borderId="10" xfId="0" applyFont="1" applyFill="1" applyBorder="1" applyAlignment="1">
      <alignment horizontal="center" wrapText="1"/>
    </xf>
    <xf numFmtId="181" fontId="4" fillId="0" borderId="10" xfId="42" applyNumberFormat="1" applyFont="1" applyFill="1" applyBorder="1" applyAlignment="1">
      <alignment vertical="center" wrapText="1"/>
    </xf>
    <xf numFmtId="0" fontId="5" fillId="0" borderId="10" xfId="57" applyFont="1" applyFill="1" applyBorder="1" applyAlignment="1">
      <alignment horizontal="left" vertical="center" wrapText="1"/>
      <protection/>
    </xf>
    <xf numFmtId="181" fontId="4" fillId="33" borderId="14" xfId="42" applyNumberFormat="1" applyFont="1" applyFill="1" applyBorder="1" applyAlignment="1">
      <alignment horizontal="center" wrapText="1"/>
    </xf>
    <xf numFmtId="181" fontId="4" fillId="33" borderId="12" xfId="42" applyNumberFormat="1" applyFont="1" applyFill="1" applyBorder="1" applyAlignment="1">
      <alignment horizontal="center" wrapText="1"/>
    </xf>
    <xf numFmtId="181" fontId="4" fillId="33" borderId="12" xfId="42" applyNumberFormat="1" applyFont="1" applyFill="1" applyBorder="1" applyAlignment="1">
      <alignment horizontal="center" vertical="center" wrapText="1"/>
    </xf>
    <xf numFmtId="181" fontId="4" fillId="33" borderId="12" xfId="42" applyNumberFormat="1" applyFont="1" applyFill="1" applyBorder="1" applyAlignment="1">
      <alignment vertical="center" wrapText="1"/>
    </xf>
    <xf numFmtId="0" fontId="4"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181" fontId="4" fillId="33" borderId="10" xfId="42" applyNumberFormat="1" applyFont="1" applyFill="1" applyBorder="1" applyAlignment="1">
      <alignment horizontal="center" wrapText="1"/>
    </xf>
    <xf numFmtId="181" fontId="4" fillId="33" borderId="10" xfId="42" applyNumberFormat="1" applyFont="1" applyFill="1" applyBorder="1" applyAlignment="1">
      <alignment horizontal="center" vertical="center" wrapText="1"/>
    </xf>
    <xf numFmtId="181" fontId="4" fillId="33" borderId="10" xfId="42" applyNumberFormat="1" applyFont="1" applyFill="1" applyBorder="1" applyAlignment="1">
      <alignment vertical="center" wrapText="1"/>
    </xf>
    <xf numFmtId="181" fontId="4" fillId="33" borderId="12" xfId="42" applyNumberFormat="1" applyFont="1" applyFill="1" applyBorder="1" applyAlignment="1">
      <alignment horizontal="right" vertical="center" wrapText="1"/>
    </xf>
    <xf numFmtId="3" fontId="4" fillId="33" borderId="10" xfId="0" applyNumberFormat="1" applyFont="1" applyFill="1" applyBorder="1" applyAlignment="1">
      <alignment horizontal="center" vertical="top" wrapText="1"/>
    </xf>
    <xf numFmtId="0" fontId="4" fillId="33" borderId="28" xfId="57" applyFont="1" applyFill="1" applyBorder="1" applyAlignment="1">
      <alignment horizontal="center" vertical="center"/>
      <protection/>
    </xf>
    <xf numFmtId="0" fontId="4" fillId="33" borderId="28" xfId="57" applyFont="1" applyFill="1" applyBorder="1" applyAlignment="1">
      <alignment horizontal="left" vertical="center" wrapText="1"/>
      <protection/>
    </xf>
    <xf numFmtId="181" fontId="4" fillId="33" borderId="28" xfId="42" applyNumberFormat="1" applyFont="1" applyFill="1" applyBorder="1" applyAlignment="1">
      <alignment vertical="center" wrapText="1"/>
    </xf>
    <xf numFmtId="0" fontId="4" fillId="33" borderId="28" xfId="57" applyFont="1" applyFill="1" applyBorder="1" applyAlignment="1">
      <alignment horizontal="center" vertical="center" wrapText="1"/>
      <protection/>
    </xf>
    <xf numFmtId="0" fontId="5" fillId="33" borderId="10" xfId="57" applyFont="1" applyFill="1" applyBorder="1" applyAlignment="1">
      <alignment horizontal="left" vertical="center" wrapText="1"/>
      <protection/>
    </xf>
    <xf numFmtId="0" fontId="4" fillId="33" borderId="10" xfId="57" applyFont="1" applyFill="1" applyBorder="1" applyAlignment="1">
      <alignment horizontal="center" vertical="center" wrapText="1"/>
      <protection/>
    </xf>
    <xf numFmtId="181" fontId="4" fillId="0" borderId="12" xfId="42" applyNumberFormat="1" applyFont="1" applyFill="1" applyBorder="1" applyAlignment="1">
      <alignment horizontal="center" vertical="center" wrapText="1"/>
    </xf>
    <xf numFmtId="0" fontId="19" fillId="0" borderId="0" xfId="0" applyFont="1" applyFill="1" applyAlignment="1">
      <alignment/>
    </xf>
    <xf numFmtId="181" fontId="4" fillId="0" borderId="11" xfId="42" applyNumberFormat="1" applyFont="1" applyFill="1" applyBorder="1" applyAlignment="1">
      <alignment horizontal="center" vertical="center" wrapText="1"/>
    </xf>
    <xf numFmtId="0" fontId="19" fillId="0" borderId="0" xfId="0" applyFont="1" applyAlignment="1">
      <alignment/>
    </xf>
    <xf numFmtId="181" fontId="4" fillId="0" borderId="14" xfId="42" applyNumberFormat="1" applyFont="1" applyFill="1" applyBorder="1" applyAlignment="1">
      <alignment horizontal="center" vertical="center" wrapText="1"/>
    </xf>
    <xf numFmtId="181" fontId="4" fillId="0" borderId="13" xfId="42"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180" fontId="0" fillId="0" borderId="0" xfId="0" applyNumberFormat="1" applyFont="1" applyFill="1" applyAlignment="1">
      <alignment/>
    </xf>
    <xf numFmtId="192" fontId="0" fillId="0" borderId="0" xfId="0" applyNumberFormat="1" applyFont="1" applyFill="1" applyAlignment="1">
      <alignment/>
    </xf>
    <xf numFmtId="0" fontId="4" fillId="0" borderId="11" xfId="0" applyFont="1" applyFill="1" applyBorder="1" applyAlignment="1">
      <alignment horizontal="right" vertical="center"/>
    </xf>
    <xf numFmtId="3" fontId="4" fillId="0" borderId="12" xfId="57" applyNumberFormat="1" applyFont="1" applyFill="1" applyBorder="1" applyAlignment="1">
      <alignment vertical="center" wrapText="1"/>
      <protection/>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80" fontId="3" fillId="0" borderId="11" xfId="42" applyNumberFormat="1" applyFont="1" applyFill="1" applyBorder="1" applyAlignment="1">
      <alignment horizontal="right" vertical="center" wrapText="1"/>
    </xf>
    <xf numFmtId="180" fontId="3" fillId="0" borderId="12" xfId="42" applyNumberFormat="1" applyFont="1" applyFill="1" applyBorder="1" applyAlignment="1">
      <alignment horizontal="right" vertical="center" wrapText="1"/>
    </xf>
    <xf numFmtId="180" fontId="8" fillId="0" borderId="17" xfId="0" applyNumberFormat="1" applyFont="1" applyFill="1" applyBorder="1" applyAlignment="1">
      <alignment horizontal="right" vertical="center" wrapText="1"/>
    </xf>
    <xf numFmtId="0" fontId="0" fillId="0" borderId="11" xfId="0" applyFont="1" applyFill="1" applyBorder="1" applyAlignment="1">
      <alignment horizontal="left" wrapText="1"/>
    </xf>
    <xf numFmtId="0" fontId="29" fillId="0" borderId="0" xfId="0" applyFont="1" applyFill="1" applyAlignment="1">
      <alignment/>
    </xf>
    <xf numFmtId="0" fontId="29" fillId="0" borderId="0" xfId="0" applyFont="1" applyFill="1" applyBorder="1" applyAlignment="1">
      <alignment/>
    </xf>
    <xf numFmtId="180" fontId="33" fillId="0" borderId="11" xfId="0" applyNumberFormat="1" applyFont="1" applyFill="1" applyBorder="1" applyAlignment="1">
      <alignment horizontal="right" vertical="center" wrapText="1"/>
    </xf>
    <xf numFmtId="180" fontId="29" fillId="0" borderId="0" xfId="0" applyNumberFormat="1" applyFont="1" applyFill="1" applyAlignment="1">
      <alignment/>
    </xf>
    <xf numFmtId="180" fontId="33" fillId="0" borderId="11" xfId="42" applyNumberFormat="1" applyFont="1" applyFill="1" applyBorder="1" applyAlignment="1">
      <alignment horizontal="center" vertical="center" wrapText="1"/>
    </xf>
    <xf numFmtId="180" fontId="33" fillId="0" borderId="0" xfId="0" applyNumberFormat="1" applyFont="1" applyFill="1" applyBorder="1" applyAlignment="1">
      <alignment horizontal="right" vertical="center" wrapText="1"/>
    </xf>
    <xf numFmtId="192" fontId="29" fillId="0" borderId="0" xfId="0" applyNumberFormat="1" applyFont="1" applyFill="1" applyAlignment="1">
      <alignment/>
    </xf>
    <xf numFmtId="180" fontId="4" fillId="0" borderId="29" xfId="0" applyNumberFormat="1" applyFont="1" applyFill="1" applyBorder="1" applyAlignment="1">
      <alignment horizontal="right" vertical="center" wrapText="1"/>
    </xf>
    <xf numFmtId="180" fontId="33" fillId="35" borderId="29" xfId="0" applyNumberFormat="1" applyFont="1" applyFill="1" applyBorder="1" applyAlignment="1">
      <alignment horizontal="right" vertical="center" wrapText="1"/>
    </xf>
    <xf numFmtId="0" fontId="29" fillId="35" borderId="0" xfId="0" applyFont="1" applyFill="1" applyBorder="1" applyAlignment="1">
      <alignment horizontal="center"/>
    </xf>
    <xf numFmtId="180" fontId="3" fillId="33" borderId="12" xfId="42" applyNumberFormat="1" applyFont="1" applyFill="1" applyBorder="1" applyAlignment="1">
      <alignment horizontal="center" vertical="center" wrapText="1"/>
    </xf>
    <xf numFmtId="180" fontId="0" fillId="0" borderId="0" xfId="0" applyNumberFormat="1" applyFill="1" applyAlignment="1">
      <alignment wrapText="1"/>
    </xf>
    <xf numFmtId="180" fontId="0" fillId="33" borderId="11" xfId="0" applyNumberFormat="1" applyFont="1" applyFill="1" applyBorder="1" applyAlignment="1">
      <alignment wrapText="1"/>
    </xf>
    <xf numFmtId="0" fontId="24" fillId="0" borderId="0" xfId="0" applyFont="1" applyFill="1" applyAlignment="1">
      <alignment horizontal="right" wrapText="1"/>
    </xf>
    <xf numFmtId="180" fontId="24" fillId="0" borderId="0" xfId="0" applyNumberFormat="1" applyFont="1" applyFill="1" applyAlignment="1">
      <alignment wrapText="1"/>
    </xf>
    <xf numFmtId="0" fontId="24" fillId="0" borderId="0" xfId="0" applyFont="1" applyFill="1" applyAlignment="1">
      <alignment horizontal="center"/>
    </xf>
    <xf numFmtId="0" fontId="4" fillId="33" borderId="23"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0" fillId="0" borderId="0" xfId="0" applyFont="1" applyFill="1" applyAlignment="1">
      <alignment horizontal="center"/>
    </xf>
    <xf numFmtId="49" fontId="4" fillId="33" borderId="11"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vertical="center" wrapText="1"/>
    </xf>
    <xf numFmtId="180" fontId="33" fillId="0"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xf>
    <xf numFmtId="49" fontId="2" fillId="33" borderId="30" xfId="0" applyNumberFormat="1" applyFont="1" applyFill="1" applyBorder="1" applyAlignment="1">
      <alignment horizontal="center" vertical="center"/>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10" xfId="0" applyFont="1" applyFill="1" applyBorder="1" applyAlignment="1">
      <alignment vertical="center" wrapText="1"/>
    </xf>
    <xf numFmtId="0" fontId="4" fillId="0" borderId="11" xfId="57" applyFont="1" applyFill="1" applyBorder="1" applyAlignment="1">
      <alignment horizontal="left" vertical="center" wrapText="1"/>
      <protection/>
    </xf>
    <xf numFmtId="0" fontId="4" fillId="0" borderId="14" xfId="57" applyFont="1" applyFill="1" applyBorder="1" applyAlignment="1">
      <alignment horizontal="left" vertical="center" wrapText="1"/>
      <protection/>
    </xf>
    <xf numFmtId="0" fontId="4" fillId="0" borderId="13" xfId="57" applyFont="1" applyFill="1" applyBorder="1" applyAlignment="1">
      <alignment horizontal="left" vertical="center" wrapText="1"/>
      <protection/>
    </xf>
    <xf numFmtId="0" fontId="4" fillId="0" borderId="11"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4"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2" fillId="0" borderId="34" xfId="57" applyNumberFormat="1" applyFont="1" applyFill="1" applyBorder="1" applyAlignment="1">
      <alignment horizontal="center" vertical="center" wrapText="1"/>
      <protection/>
    </xf>
    <xf numFmtId="49" fontId="2" fillId="0" borderId="28" xfId="57" applyNumberFormat="1" applyFont="1" applyFill="1" applyBorder="1" applyAlignment="1">
      <alignment horizontal="center" vertical="center" wrapText="1"/>
      <protection/>
    </xf>
    <xf numFmtId="49" fontId="2" fillId="0" borderId="35" xfId="57" applyNumberFormat="1" applyFont="1" applyFill="1" applyBorder="1" applyAlignment="1">
      <alignment horizontal="center" vertical="center" wrapText="1"/>
      <protection/>
    </xf>
    <xf numFmtId="49" fontId="3" fillId="0" borderId="2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31" xfId="57" applyFont="1" applyFill="1" applyBorder="1" applyAlignment="1">
      <alignment horizontal="left" vertical="center" wrapText="1"/>
      <protection/>
    </xf>
    <xf numFmtId="0" fontId="3" fillId="0" borderId="32" xfId="57" applyFont="1" applyFill="1" applyBorder="1" applyAlignment="1">
      <alignment horizontal="left" vertical="center" wrapText="1"/>
      <protection/>
    </xf>
    <xf numFmtId="0" fontId="3" fillId="0" borderId="33" xfId="57" applyFont="1" applyFill="1" applyBorder="1" applyAlignment="1">
      <alignment horizontal="left" vertical="center" wrapText="1"/>
      <protection/>
    </xf>
    <xf numFmtId="0" fontId="3" fillId="0" borderId="27" xfId="57" applyFont="1" applyFill="1" applyBorder="1" applyAlignment="1">
      <alignment horizontal="center" vertical="center"/>
      <protection/>
    </xf>
    <xf numFmtId="0" fontId="3" fillId="0" borderId="28" xfId="57" applyFont="1" applyFill="1" applyBorder="1" applyAlignment="1">
      <alignment horizontal="center" vertical="center"/>
      <protection/>
    </xf>
    <xf numFmtId="0" fontId="3" fillId="0" borderId="23" xfId="57" applyFont="1" applyFill="1" applyBorder="1" applyAlignment="1">
      <alignment horizontal="left" vertical="center" wrapText="1"/>
      <protection/>
    </xf>
    <xf numFmtId="0" fontId="3" fillId="0" borderId="16" xfId="57" applyFont="1" applyFill="1" applyBorder="1" applyAlignment="1">
      <alignment horizontal="left" vertical="center" wrapText="1"/>
      <protection/>
    </xf>
    <xf numFmtId="0" fontId="3" fillId="0" borderId="36" xfId="57" applyFont="1" applyFill="1" applyBorder="1" applyAlignment="1">
      <alignment horizontal="left" vertical="center" wrapText="1"/>
      <protection/>
    </xf>
    <xf numFmtId="0" fontId="3" fillId="0" borderId="27" xfId="57" applyFont="1" applyFill="1" applyBorder="1" applyAlignment="1">
      <alignment horizontal="left" vertical="center" wrapText="1"/>
      <protection/>
    </xf>
    <xf numFmtId="0" fontId="0" fillId="0" borderId="0" xfId="0"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571500</xdr:colOff>
      <xdr:row>49</xdr:row>
      <xdr:rowOff>0</xdr:rowOff>
    </xdr:from>
    <xdr:ext cx="76200" cy="228600"/>
    <xdr:sp fLocksText="0">
      <xdr:nvSpPr>
        <xdr:cNvPr id="1" name="Text Box 1"/>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2" name="Text Box 2"/>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3" name="Text Box 3"/>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4" name="Text Box 4"/>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5" name="Text Box 5"/>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6" name="Text Box 6"/>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7" name="Text Box 7"/>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8" name="Text Box 8"/>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9" name="Text Box 9"/>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0" name="Text Box 10"/>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1" name="Text Box 11"/>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2" name="Text Box 12"/>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3" name="Text Box 13"/>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4" name="Text Box 14"/>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49</xdr:row>
      <xdr:rowOff>0</xdr:rowOff>
    </xdr:from>
    <xdr:ext cx="76200" cy="228600"/>
    <xdr:sp fLocksText="0">
      <xdr:nvSpPr>
        <xdr:cNvPr id="15" name="Text Box 15"/>
        <xdr:cNvSpPr txBox="1">
          <a:spLocks noChangeArrowheads="1"/>
        </xdr:cNvSpPr>
      </xdr:nvSpPr>
      <xdr:spPr>
        <a:xfrm>
          <a:off x="6334125" y="14277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16" name="Text Box 19"/>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17" name="Text Box 20"/>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18" name="Text Box 21"/>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19" name="Text Box 22"/>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0" name="Text Box 23"/>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1" name="Text Box 24"/>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2" name="Text Box 25"/>
        <xdr:cNvSpPr txBox="1">
          <a:spLocks noChangeArrowheads="1"/>
        </xdr:cNvSpPr>
      </xdr:nvSpPr>
      <xdr:spPr>
        <a:xfrm>
          <a:off x="6334125" y="76219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3" name="Text Box 26"/>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4" name="Text Box 27"/>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5" name="Text Box 28"/>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6" name="Text Box 29"/>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7" name="Text Box 30"/>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8" name="Text Box 31"/>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29" name="Text Box 32"/>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0" name="Text Box 33"/>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1" name="Text Box 34"/>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2" name="Text Box 35"/>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3" name="Text Box 36"/>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4" name="Text Box 37"/>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5" name="Text Box 38"/>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6" name="Text Box 39"/>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7" name="Text Box 40"/>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8" name="Text Box 41"/>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39" name="Text Box 42"/>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0" name="Text Box 43"/>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1" name="Text Box 44"/>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2" name="Text Box 45"/>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3" name="Text Box 46"/>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4" name="Text Box 47"/>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5" name="Text Box 48"/>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6" name="Text Box 49"/>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7" name="Text Box 50"/>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8" name="Text Box 51"/>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49" name="Text Box 52"/>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50" name="Text Box 53"/>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51" name="Text Box 54"/>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52" name="Text Box 55"/>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53" name="Text Box 56"/>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242</xdr:row>
      <xdr:rowOff>0</xdr:rowOff>
    </xdr:from>
    <xdr:ext cx="76200" cy="228600"/>
    <xdr:sp fLocksText="0">
      <xdr:nvSpPr>
        <xdr:cNvPr id="54" name="Text Box 57"/>
        <xdr:cNvSpPr txBox="1">
          <a:spLocks noChangeArrowheads="1"/>
        </xdr:cNvSpPr>
      </xdr:nvSpPr>
      <xdr:spPr>
        <a:xfrm>
          <a:off x="6334125"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55" name="Text Box 58"/>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56" name="Text Box 59"/>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57" name="Text Box 60"/>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58" name="Text Box 61"/>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59" name="Text Box 62"/>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60" name="Text Box 63"/>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61" name="Text Box 64"/>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62" name="Text Box 65"/>
        <xdr:cNvSpPr txBox="1">
          <a:spLocks noChangeArrowheads="1"/>
        </xdr:cNvSpPr>
      </xdr:nvSpPr>
      <xdr:spPr>
        <a:xfrm>
          <a:off x="6334125"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3" name="Text Box 66"/>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4" name="Text Box 67"/>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5" name="Text Box 68"/>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6" name="Text Box 69"/>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7" name="Text Box 70"/>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8" name="Text Box 71"/>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69" name="Text Box 72"/>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70" name="Text Box 73"/>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1" name="Text Box 74"/>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2" name="Text Box 75"/>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3" name="Text Box 76"/>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4" name="Text Box 77"/>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5" name="Text Box 78"/>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6" name="Text Box 79"/>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7" name="Text Box 80"/>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78" name="Text Box 81"/>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79" name="Text Box 82"/>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0" name="Text Box 83"/>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1" name="Text Box 84"/>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2" name="Text Box 85"/>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3" name="Text Box 86"/>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4" name="Text Box 87"/>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5" name="Text Box 88"/>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247</xdr:row>
      <xdr:rowOff>0</xdr:rowOff>
    </xdr:from>
    <xdr:ext cx="76200" cy="228600"/>
    <xdr:sp fLocksText="0">
      <xdr:nvSpPr>
        <xdr:cNvPr id="86" name="Text Box 89"/>
        <xdr:cNvSpPr txBox="1">
          <a:spLocks noChangeArrowheads="1"/>
        </xdr:cNvSpPr>
      </xdr:nvSpPr>
      <xdr:spPr>
        <a:xfrm>
          <a:off x="6334125"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87" name="Text Box 90"/>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88" name="Text Box 91"/>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89" name="Text Box 92"/>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90" name="Text Box 93"/>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91" name="Text Box 94"/>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92" name="Text Box 95"/>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93" name="Text Box 96"/>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248</xdr:row>
      <xdr:rowOff>0</xdr:rowOff>
    </xdr:from>
    <xdr:ext cx="76200" cy="228600"/>
    <xdr:sp fLocksText="0">
      <xdr:nvSpPr>
        <xdr:cNvPr id="94" name="Text Box 97"/>
        <xdr:cNvSpPr txBox="1">
          <a:spLocks noChangeArrowheads="1"/>
        </xdr:cNvSpPr>
      </xdr:nvSpPr>
      <xdr:spPr>
        <a:xfrm>
          <a:off x="6334125"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95" name="Text Box 98"/>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96" name="Text Box 99"/>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97" name="Text Box 100"/>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98" name="Text Box 101"/>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99" name="Text Box 102"/>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100" name="Text Box 103"/>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249</xdr:row>
      <xdr:rowOff>0</xdr:rowOff>
    </xdr:from>
    <xdr:ext cx="76200" cy="228600"/>
    <xdr:sp fLocksText="0">
      <xdr:nvSpPr>
        <xdr:cNvPr id="101" name="Text Box 104"/>
        <xdr:cNvSpPr txBox="1">
          <a:spLocks noChangeArrowheads="1"/>
        </xdr:cNvSpPr>
      </xdr:nvSpPr>
      <xdr:spPr>
        <a:xfrm>
          <a:off x="4238625"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561975</xdr:colOff>
      <xdr:row>250</xdr:row>
      <xdr:rowOff>0</xdr:rowOff>
    </xdr:from>
    <xdr:ext cx="76200" cy="228600"/>
    <xdr:sp fLocksText="0">
      <xdr:nvSpPr>
        <xdr:cNvPr id="102" name="Text Box 105"/>
        <xdr:cNvSpPr txBox="1">
          <a:spLocks noChangeArrowheads="1"/>
        </xdr:cNvSpPr>
      </xdr:nvSpPr>
      <xdr:spPr>
        <a:xfrm>
          <a:off x="4229100" y="8061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3" name="Text Box 106"/>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4" name="Text Box 107"/>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5" name="Text Box 108"/>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6" name="Text Box 109"/>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7" name="Text Box 110"/>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8" name="Text Box 111"/>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09" name="Text Box 112"/>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0" name="Text Box 113"/>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1" name="Text Box 114"/>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2" name="Text Box 115"/>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3" name="Text Box 116"/>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4" name="Text Box 117"/>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5" name="Text Box 118"/>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6" name="Text Box 119"/>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7" name="Text Box 120"/>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8" name="Text Box 121"/>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19" name="Text Box 122"/>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0" name="Text Box 123"/>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1" name="Text Box 124"/>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2" name="Text Box 125"/>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3" name="Text Box 126"/>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4" name="Text Box 127"/>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5" name="Text Box 128"/>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26" name="Text Box 129"/>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27" name="Text Box 130"/>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28" name="Text Box 131"/>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29" name="Text Box 132"/>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30" name="Text Box 133"/>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31" name="Text Box 134"/>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32" name="Text Box 135"/>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33" name="Text Box 136"/>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272</xdr:row>
      <xdr:rowOff>0</xdr:rowOff>
    </xdr:from>
    <xdr:ext cx="76200" cy="228600"/>
    <xdr:sp fLocksText="0">
      <xdr:nvSpPr>
        <xdr:cNvPr id="134" name="Text Box 137"/>
        <xdr:cNvSpPr txBox="1">
          <a:spLocks noChangeArrowheads="1"/>
        </xdr:cNvSpPr>
      </xdr:nvSpPr>
      <xdr:spPr>
        <a:xfrm>
          <a:off x="4238625"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35" name="Text Box 138"/>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36" name="Text Box 139"/>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37" name="Text Box 140"/>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38" name="Text Box 141"/>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39" name="Text Box 142"/>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40" name="Text Box 143"/>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41" name="Text Box 144"/>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142" name="Text Box 145"/>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3" name="Text Box 14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4" name="Text Box 14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5" name="Text Box 14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6" name="Text Box 14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7" name="Text Box 15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8" name="Text Box 15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49" name="Text Box 15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0" name="Text Box 15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1" name="Text Box 15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2" name="Text Box 15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3" name="Text Box 15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4" name="Text Box 15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5" name="Text Box 15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6" name="Text Box 15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7" name="Text Box 16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8" name="Text Box 16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59" name="Text Box 16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0" name="Text Box 16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1" name="Text Box 16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2" name="Text Box 16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3" name="Text Box 16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4" name="Text Box 16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5" name="Text Box 16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6" name="Text Box 16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7" name="Text Box 17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8" name="Text Box 17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69" name="Text Box 17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0" name="Text Box 17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1" name="Text Box 17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2" name="Text Box 17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3" name="Text Box 17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4" name="Text Box 17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5" name="Text Box 17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6" name="Text Box 17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7" name="Text Box 18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8" name="Text Box 18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79" name="Text Box 18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0" name="Text Box 18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1" name="Text Box 18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2" name="Text Box 18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3" name="Text Box 18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4" name="Text Box 18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5" name="Text Box 18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6" name="Text Box 18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7" name="Text Box 19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8" name="Text Box 19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89" name="Text Box 19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0" name="Text Box 19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1" name="Text Box 19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2" name="Text Box 19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3" name="Text Box 19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4" name="Text Box 19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5" name="Text Box 19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6" name="Text Box 19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7" name="Text Box 20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8" name="Text Box 20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199" name="Text Box 20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0" name="Text Box 20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1" name="Text Box 20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2" name="Text Box 20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3" name="Text Box 20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4" name="Text Box 20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5" name="Text Box 20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6" name="Text Box 20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7" name="Text Box 21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8" name="Text Box 21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09" name="Text Box 21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0" name="Text Box 21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1" name="Text Box 21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2" name="Text Box 21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3" name="Text Box 21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4" name="Text Box 21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5" name="Text Box 21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6" name="Text Box 21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7" name="Text Box 22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8" name="Text Box 22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19" name="Text Box 22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0" name="Text Box 22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1" name="Text Box 22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2" name="Text Box 22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3" name="Text Box 22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4" name="Text Box 22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5" name="Text Box 22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6" name="Text Box 22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7" name="Text Box 23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8" name="Text Box 23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29" name="Text Box 23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0" name="Text Box 23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1" name="Text Box 23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2" name="Text Box 23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3" name="Text Box 23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4" name="Text Box 23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5" name="Text Box 23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6" name="Text Box 23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7" name="Text Box 24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8" name="Text Box 24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39" name="Text Box 24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0" name="Text Box 24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1" name="Text Box 24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2" name="Text Box 24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3" name="Text Box 24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4" name="Text Box 24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5" name="Text Box 24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46" name="Text Box 24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47" name="Text Box 250"/>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48" name="Text Box 251"/>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49" name="Text Box 252"/>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50" name="Text Box 253"/>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51" name="Text Box 254"/>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52" name="Text Box 255"/>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53" name="Text Box 256"/>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242</xdr:row>
      <xdr:rowOff>0</xdr:rowOff>
    </xdr:from>
    <xdr:ext cx="76200" cy="228600"/>
    <xdr:sp fLocksText="0">
      <xdr:nvSpPr>
        <xdr:cNvPr id="254" name="Text Box 257"/>
        <xdr:cNvSpPr txBox="1">
          <a:spLocks noChangeArrowheads="1"/>
        </xdr:cNvSpPr>
      </xdr:nvSpPr>
      <xdr:spPr>
        <a:xfrm>
          <a:off x="567690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55" name="Text Box 258"/>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56" name="Text Box 259"/>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57" name="Text Box 260"/>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58" name="Text Box 261"/>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59" name="Text Box 262"/>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60" name="Text Box 263"/>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61" name="Text Box 264"/>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62" name="Text Box 265"/>
        <xdr:cNvSpPr txBox="1">
          <a:spLocks noChangeArrowheads="1"/>
        </xdr:cNvSpPr>
      </xdr:nvSpPr>
      <xdr:spPr>
        <a:xfrm>
          <a:off x="5676900" y="7871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3" name="Text Box 266"/>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4" name="Text Box 267"/>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5" name="Text Box 268"/>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6" name="Text Box 269"/>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7" name="Text Box 270"/>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8" name="Text Box 271"/>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69" name="Text Box 272"/>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70" name="Text Box 273"/>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1" name="Text Box 274"/>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2" name="Text Box 275"/>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3" name="Text Box 276"/>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4" name="Text Box 277"/>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5" name="Text Box 278"/>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6" name="Text Box 279"/>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7" name="Text Box 280"/>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78" name="Text Box 281"/>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79" name="Text Box 282"/>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0" name="Text Box 283"/>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1" name="Text Box 284"/>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2" name="Text Box 285"/>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3" name="Text Box 286"/>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4" name="Text Box 287"/>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5" name="Text Box 288"/>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247</xdr:row>
      <xdr:rowOff>0</xdr:rowOff>
    </xdr:from>
    <xdr:ext cx="76200" cy="228600"/>
    <xdr:sp fLocksText="0">
      <xdr:nvSpPr>
        <xdr:cNvPr id="286" name="Text Box 289"/>
        <xdr:cNvSpPr txBox="1">
          <a:spLocks noChangeArrowheads="1"/>
        </xdr:cNvSpPr>
      </xdr:nvSpPr>
      <xdr:spPr>
        <a:xfrm>
          <a:off x="5676900" y="7919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87" name="Text Box 290"/>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88" name="Text Box 291"/>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89" name="Text Box 292"/>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90" name="Text Box 293"/>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91" name="Text Box 294"/>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92" name="Text Box 295"/>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93" name="Text Box 296"/>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248</xdr:row>
      <xdr:rowOff>0</xdr:rowOff>
    </xdr:from>
    <xdr:ext cx="76200" cy="228600"/>
    <xdr:sp fLocksText="0">
      <xdr:nvSpPr>
        <xdr:cNvPr id="294" name="Text Box 297"/>
        <xdr:cNvSpPr txBox="1">
          <a:spLocks noChangeArrowheads="1"/>
        </xdr:cNvSpPr>
      </xdr:nvSpPr>
      <xdr:spPr>
        <a:xfrm>
          <a:off x="5676900" y="79667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95" name="Text Box 29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96" name="Text Box 29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97" name="Text Box 30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98" name="Text Box 30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299" name="Text Box 30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0" name="Text Box 30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1" name="Text Box 30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2" name="Text Box 30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3" name="Text Box 30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4" name="Text Box 30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5" name="Text Box 30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6" name="Text Box 30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7" name="Text Box 31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8" name="Text Box 31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09" name="Text Box 31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0" name="Text Box 31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1" name="Text Box 31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2" name="Text Box 31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3" name="Text Box 31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4" name="Text Box 31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5" name="Text Box 31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6" name="Text Box 31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7" name="Text Box 32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318" name="Text Box 32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19" name="Text Box 322"/>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0" name="Text Box 323"/>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1" name="Text Box 324"/>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2" name="Text Box 325"/>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3" name="Text Box 326"/>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4" name="Text Box 327"/>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5" name="Text Box 328"/>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419100</xdr:colOff>
      <xdr:row>269</xdr:row>
      <xdr:rowOff>0</xdr:rowOff>
    </xdr:from>
    <xdr:ext cx="76200" cy="228600"/>
    <xdr:sp fLocksText="0">
      <xdr:nvSpPr>
        <xdr:cNvPr id="326" name="Text Box 329"/>
        <xdr:cNvSpPr txBox="1">
          <a:spLocks noChangeArrowheads="1"/>
        </xdr:cNvSpPr>
      </xdr:nvSpPr>
      <xdr:spPr>
        <a:xfrm>
          <a:off x="55245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7" name="Text Box 330"/>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8" name="Text Box 331"/>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29" name="Text Box 332"/>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0" name="Text Box 333"/>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1" name="Text Box 334"/>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2" name="Text Box 335"/>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3" name="Text Box 336"/>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4" name="Text Box 337"/>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5" name="Text Box 338"/>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6" name="Text Box 339"/>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7" name="Text Box 340"/>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8" name="Text Box 341"/>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39" name="Text Box 342"/>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0" name="Text Box 343"/>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1" name="Text Box 344"/>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2" name="Text Box 345"/>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3" name="Text Box 346"/>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4" name="Text Box 347"/>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5" name="Text Box 348"/>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6" name="Text Box 349"/>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7" name="Text Box 350"/>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8" name="Text Box 351"/>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49" name="Text Box 352"/>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269</xdr:row>
      <xdr:rowOff>0</xdr:rowOff>
    </xdr:from>
    <xdr:ext cx="76200" cy="228600"/>
    <xdr:sp fLocksText="0">
      <xdr:nvSpPr>
        <xdr:cNvPr id="350" name="Text Box 353"/>
        <xdr:cNvSpPr txBox="1">
          <a:spLocks noChangeArrowheads="1"/>
        </xdr:cNvSpPr>
      </xdr:nvSpPr>
      <xdr:spPr>
        <a:xfrm>
          <a:off x="56769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1" name="Text Box 354"/>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2" name="Text Box 355"/>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3" name="Text Box 356"/>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4" name="Text Box 357"/>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5" name="Text Box 358"/>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6" name="Text Box 359"/>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7" name="Text Box 360"/>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8" name="Text Box 361"/>
        <xdr:cNvSpPr txBox="1">
          <a:spLocks noChangeArrowheads="1"/>
        </xdr:cNvSpPr>
      </xdr:nvSpPr>
      <xdr:spPr>
        <a:xfrm>
          <a:off x="7791450" y="768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59" name="Text Box 362"/>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0" name="Text Box 363"/>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1" name="Text Box 364"/>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2" name="Text Box 365"/>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3" name="Text Box 366"/>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4" name="Text Box 367"/>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5" name="Text Box 368"/>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244</xdr:row>
      <xdr:rowOff>0</xdr:rowOff>
    </xdr:from>
    <xdr:ext cx="76200" cy="228600"/>
    <xdr:sp fLocksText="0">
      <xdr:nvSpPr>
        <xdr:cNvPr id="366" name="Text Box 369"/>
        <xdr:cNvSpPr txBox="1">
          <a:spLocks noChangeArrowheads="1"/>
        </xdr:cNvSpPr>
      </xdr:nvSpPr>
      <xdr:spPr>
        <a:xfrm>
          <a:off x="7791450" y="77762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67" name="Text Box 370"/>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68" name="Text Box 371"/>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69" name="Text Box 372"/>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70" name="Text Box 373"/>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71" name="Text Box 374"/>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72" name="Text Box 375"/>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73" name="Text Box 376"/>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268</xdr:row>
      <xdr:rowOff>0</xdr:rowOff>
    </xdr:from>
    <xdr:ext cx="76200" cy="228600"/>
    <xdr:sp fLocksText="0">
      <xdr:nvSpPr>
        <xdr:cNvPr id="374" name="Text Box 377"/>
        <xdr:cNvSpPr txBox="1">
          <a:spLocks noChangeArrowheads="1"/>
        </xdr:cNvSpPr>
      </xdr:nvSpPr>
      <xdr:spPr>
        <a:xfrm>
          <a:off x="4238625"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75" name="Text Box 378"/>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76" name="Text Box 379"/>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77" name="Text Box 380"/>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78" name="Text Box 381"/>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79" name="Text Box 382"/>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0" name="Text Box 383"/>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1" name="Text Box 384"/>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2" name="Text Box 385"/>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3" name="Text Box 386"/>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4" name="Text Box 387"/>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5" name="Text Box 388"/>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6" name="Text Box 389"/>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7" name="Text Box 390"/>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8" name="Text Box 391"/>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89" name="Text Box 392"/>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0" name="Text Box 393"/>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1" name="Text Box 394"/>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2" name="Text Box 395"/>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3" name="Text Box 396"/>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4" name="Text Box 397"/>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5" name="Text Box 398"/>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6" name="Text Box 399"/>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7" name="Text Box 400"/>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8" name="Text Box 401"/>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399" name="Text Box 402"/>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0" name="Text Box 403"/>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1" name="Text Box 404"/>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2" name="Text Box 405"/>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3" name="Text Box 406"/>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4" name="Text Box 407"/>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5" name="Text Box 408"/>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249</xdr:row>
      <xdr:rowOff>0</xdr:rowOff>
    </xdr:from>
    <xdr:ext cx="76200" cy="228600"/>
    <xdr:sp fLocksText="0">
      <xdr:nvSpPr>
        <xdr:cNvPr id="406" name="Text Box 409"/>
        <xdr:cNvSpPr txBox="1">
          <a:spLocks noChangeArrowheads="1"/>
        </xdr:cNvSpPr>
      </xdr:nvSpPr>
      <xdr:spPr>
        <a:xfrm>
          <a:off x="7791450" y="80143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07" name="Text Box 410"/>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08" name="Text Box 411"/>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09" name="Text Box 412"/>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0" name="Text Box 413"/>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1" name="Text Box 414"/>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2" name="Text Box 415"/>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3" name="Text Box 416"/>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4" name="Text Box 417"/>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5" name="Text Box 418"/>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6" name="Text Box 419"/>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7" name="Text Box 420"/>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8" name="Text Box 421"/>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19" name="Text Box 422"/>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0" name="Text Box 423"/>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1" name="Text Box 424"/>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2" name="Text Box 425"/>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3" name="Text Box 426"/>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4" name="Text Box 427"/>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5" name="Text Box 428"/>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6" name="Text Box 429"/>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7" name="Text Box 430"/>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8" name="Text Box 431"/>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29" name="Text Box 432"/>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0" name="Text Box 433"/>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1" name="Text Box 434"/>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2" name="Text Box 435"/>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3" name="Text Box 436"/>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4" name="Text Box 437"/>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5" name="Text Box 438"/>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6" name="Text Box 439"/>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7" name="Text Box 440"/>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8" name="Text Box 441"/>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39" name="Text Box 442"/>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0" name="Text Box 443"/>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1" name="Text Box 444"/>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2" name="Text Box 445"/>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3" name="Text Box 446"/>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4" name="Text Box 447"/>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5" name="Text Box 448"/>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268</xdr:row>
      <xdr:rowOff>0</xdr:rowOff>
    </xdr:from>
    <xdr:ext cx="76200" cy="228600"/>
    <xdr:sp fLocksText="0">
      <xdr:nvSpPr>
        <xdr:cNvPr id="446" name="Text Box 449"/>
        <xdr:cNvSpPr txBox="1">
          <a:spLocks noChangeArrowheads="1"/>
        </xdr:cNvSpPr>
      </xdr:nvSpPr>
      <xdr:spPr>
        <a:xfrm>
          <a:off x="7791450" y="89268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47" name="Text Box 45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48" name="Text Box 45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49" name="Text Box 45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0" name="Text Box 45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1" name="Text Box 45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2" name="Text Box 45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3" name="Text Box 45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4" name="Text Box 45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5" name="Text Box 45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6" name="Text Box 45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7" name="Text Box 46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8" name="Text Box 46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59" name="Text Box 46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0" name="Text Box 46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1" name="Text Box 46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2" name="Text Box 46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3" name="Text Box 46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4" name="Text Box 46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5" name="Text Box 46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6" name="Text Box 46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7" name="Text Box 47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8" name="Text Box 47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69" name="Text Box 47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0" name="Text Box 47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1" name="Text Box 47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2" name="Text Box 47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3" name="Text Box 47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4" name="Text Box 47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5" name="Text Box 47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6" name="Text Box 47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7" name="Text Box 48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8" name="Text Box 48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79" name="Text Box 48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0" name="Text Box 48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1" name="Text Box 48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2" name="Text Box 48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3" name="Text Box 48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4" name="Text Box 48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5" name="Text Box 48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6" name="Text Box 48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7" name="Text Box 49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8" name="Text Box 49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89" name="Text Box 49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0" name="Text Box 49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1" name="Text Box 49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2" name="Text Box 49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3" name="Text Box 49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4" name="Text Box 49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5" name="Text Box 49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6" name="Text Box 49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7" name="Text Box 50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8" name="Text Box 50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499" name="Text Box 50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0" name="Text Box 50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1" name="Text Box 50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2" name="Text Box 50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3" name="Text Box 50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4" name="Text Box 50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5" name="Text Box 50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6" name="Text Box 50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7" name="Text Box 51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8" name="Text Box 51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09" name="Text Box 51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0" name="Text Box 51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1" name="Text Box 51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2" name="Text Box 51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3" name="Text Box 51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4" name="Text Box 51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5" name="Text Box 51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6" name="Text Box 51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7" name="Text Box 52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8" name="Text Box 52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19" name="Text Box 52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0" name="Text Box 52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1" name="Text Box 52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2" name="Text Box 52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3" name="Text Box 52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4" name="Text Box 52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5" name="Text Box 52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6" name="Text Box 52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7" name="Text Box 53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8" name="Text Box 53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29" name="Text Box 53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0" name="Text Box 53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1" name="Text Box 53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2" name="Text Box 53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3" name="Text Box 53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4" name="Text Box 53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5" name="Text Box 53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6" name="Text Box 53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7" name="Text Box 54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8" name="Text Box 54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39" name="Text Box 54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0" name="Text Box 54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1" name="Text Box 544"/>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2" name="Text Box 545"/>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3" name="Text Box 546"/>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4" name="Text Box 547"/>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5" name="Text Box 548"/>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6" name="Text Box 549"/>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7" name="Text Box 550"/>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8" name="Text Box 551"/>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49" name="Text Box 552"/>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269</xdr:row>
      <xdr:rowOff>0</xdr:rowOff>
    </xdr:from>
    <xdr:ext cx="76200" cy="228600"/>
    <xdr:sp fLocksText="0">
      <xdr:nvSpPr>
        <xdr:cNvPr id="550" name="Text Box 553"/>
        <xdr:cNvSpPr txBox="1">
          <a:spLocks noChangeArrowheads="1"/>
        </xdr:cNvSpPr>
      </xdr:nvSpPr>
      <xdr:spPr>
        <a:xfrm>
          <a:off x="8458200" y="896112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1" name="Text Box 554"/>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2" name="Text Box 555"/>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3" name="Text Box 556"/>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4" name="Text Box 557"/>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5" name="Text Box 558"/>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6" name="Text Box 559"/>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7" name="Text Box 560"/>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243</xdr:row>
      <xdr:rowOff>0</xdr:rowOff>
    </xdr:from>
    <xdr:ext cx="76200" cy="228600"/>
    <xdr:sp fLocksText="0">
      <xdr:nvSpPr>
        <xdr:cNvPr id="558" name="Text Box 561"/>
        <xdr:cNvSpPr txBox="1">
          <a:spLocks noChangeArrowheads="1"/>
        </xdr:cNvSpPr>
      </xdr:nvSpPr>
      <xdr:spPr>
        <a:xfrm>
          <a:off x="6334125"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59" name="Text Box 562"/>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0" name="Text Box 563"/>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1" name="Text Box 564"/>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2" name="Text Box 565"/>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3" name="Text Box 566"/>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4" name="Text Box 567"/>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5" name="Text Box 568"/>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243</xdr:row>
      <xdr:rowOff>0</xdr:rowOff>
    </xdr:from>
    <xdr:ext cx="76200" cy="228600"/>
    <xdr:sp fLocksText="0">
      <xdr:nvSpPr>
        <xdr:cNvPr id="566" name="Text Box 569"/>
        <xdr:cNvSpPr txBox="1">
          <a:spLocks noChangeArrowheads="1"/>
        </xdr:cNvSpPr>
      </xdr:nvSpPr>
      <xdr:spPr>
        <a:xfrm>
          <a:off x="567690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67" name="Text Box 570"/>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68" name="Text Box 571"/>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69" name="Text Box 572"/>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0" name="Text Box 573"/>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1" name="Text Box 574"/>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2" name="Text Box 575"/>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3" name="Text Box 576"/>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4" name="Text Box 577"/>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75" name="Text Box 586"/>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76" name="Text Box 587"/>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77" name="Text Box 588"/>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78" name="Text Box 589"/>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79" name="Text Box 590"/>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80" name="Text Box 591"/>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81" name="Text Box 592"/>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245</xdr:row>
      <xdr:rowOff>0</xdr:rowOff>
    </xdr:from>
    <xdr:ext cx="76200" cy="228600"/>
    <xdr:sp fLocksText="0">
      <xdr:nvSpPr>
        <xdr:cNvPr id="582" name="Text Box 593"/>
        <xdr:cNvSpPr txBox="1">
          <a:spLocks noChangeArrowheads="1"/>
        </xdr:cNvSpPr>
      </xdr:nvSpPr>
      <xdr:spPr>
        <a:xfrm>
          <a:off x="7791450" y="7823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3" name="Text Box 594"/>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4" name="Text Box 595"/>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5" name="Text Box 596"/>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6" name="Text Box 597"/>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7" name="Text Box 598"/>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8" name="Text Box 599"/>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9" name="Text Box 600"/>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90" name="Text Box 601"/>
        <xdr:cNvSpPr txBox="1">
          <a:spLocks noChangeArrowheads="1"/>
        </xdr:cNvSpPr>
      </xdr:nvSpPr>
      <xdr:spPr>
        <a:xfrm>
          <a:off x="7791450" y="77285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1" name="Text Box 602"/>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2" name="Text Box 603"/>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3" name="Text Box 604"/>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4" name="Text Box 605"/>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5" name="Text Box 606"/>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6" name="Text Box 607"/>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7" name="Text Box 608"/>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598" name="Text Box 609"/>
        <xdr:cNvSpPr txBox="1">
          <a:spLocks noChangeArrowheads="1"/>
        </xdr:cNvSpPr>
      </xdr:nvSpPr>
      <xdr:spPr>
        <a:xfrm>
          <a:off x="6334125" y="820483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599" name="Text Box 610"/>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0" name="Text Box 611"/>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1" name="Text Box 612"/>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2" name="Text Box 613"/>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3" name="Text Box 614"/>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4" name="Text Box 615"/>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5" name="Text Box 616"/>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06" name="Text Box 617"/>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07" name="Text Box 618"/>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08" name="Text Box 619"/>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09" name="Text Box 620"/>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10" name="Text Box 621"/>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11" name="Text Box 622"/>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12" name="Text Box 623"/>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13" name="Text Box 624"/>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14" name="Text Box 625"/>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15" name="Text Box 626"/>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16" name="Text Box 627"/>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17" name="Text Box 628"/>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18" name="Text Box 629"/>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19" name="Text Box 630"/>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20" name="Text Box 631"/>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21" name="Text Box 632"/>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254</xdr:row>
      <xdr:rowOff>0</xdr:rowOff>
    </xdr:from>
    <xdr:ext cx="76200" cy="228600"/>
    <xdr:sp fLocksText="0">
      <xdr:nvSpPr>
        <xdr:cNvPr id="622" name="Text Box 633"/>
        <xdr:cNvSpPr txBox="1">
          <a:spLocks noChangeArrowheads="1"/>
        </xdr:cNvSpPr>
      </xdr:nvSpPr>
      <xdr:spPr>
        <a:xfrm>
          <a:off x="6334125" y="82524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3" name="Text Box 634"/>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4" name="Text Box 635"/>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5" name="Text Box 636"/>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6" name="Text Box 637"/>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7" name="Text Box 638"/>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8" name="Text Box 639"/>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29" name="Text Box 640"/>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255</xdr:row>
      <xdr:rowOff>0</xdr:rowOff>
    </xdr:from>
    <xdr:ext cx="76200" cy="228600"/>
    <xdr:sp fLocksText="0">
      <xdr:nvSpPr>
        <xdr:cNvPr id="630" name="Text Box 641"/>
        <xdr:cNvSpPr txBox="1">
          <a:spLocks noChangeArrowheads="1"/>
        </xdr:cNvSpPr>
      </xdr:nvSpPr>
      <xdr:spPr>
        <a:xfrm>
          <a:off x="6334125" y="830008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1" name="Text Box 682"/>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2" name="Text Box 683"/>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3" name="Text Box 684"/>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4" name="Text Box 685"/>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5" name="Text Box 686"/>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6" name="Text Box 687"/>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7" name="Text Box 688"/>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261</xdr:row>
      <xdr:rowOff>0</xdr:rowOff>
    </xdr:from>
    <xdr:ext cx="76200" cy="228600"/>
    <xdr:sp fLocksText="0">
      <xdr:nvSpPr>
        <xdr:cNvPr id="638" name="Text Box 689"/>
        <xdr:cNvSpPr txBox="1">
          <a:spLocks noChangeArrowheads="1"/>
        </xdr:cNvSpPr>
      </xdr:nvSpPr>
      <xdr:spPr>
        <a:xfrm>
          <a:off x="4238625"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39" name="Text Box 690"/>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0" name="Text Box 691"/>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1" name="Text Box 692"/>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2" name="Text Box 693"/>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3" name="Text Box 694"/>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4" name="Text Box 695"/>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5" name="Text Box 696"/>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6" name="Text Box 697"/>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7" name="Text Box 698"/>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8" name="Text Box 699"/>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49" name="Text Box 700"/>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0" name="Text Box 701"/>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1" name="Text Box 702"/>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2" name="Text Box 703"/>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3" name="Text Box 704"/>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4" name="Text Box 705"/>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5" name="Text Box 706"/>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6" name="Text Box 707"/>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7" name="Text Box 708"/>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8" name="Text Box 709"/>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59" name="Text Box 710"/>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0" name="Text Box 711"/>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1" name="Text Box 712"/>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2" name="Text Box 713"/>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3" name="Text Box 714"/>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4" name="Text Box 715"/>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5" name="Text Box 716"/>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6" name="Text Box 717"/>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7" name="Text Box 718"/>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8" name="Text Box 719"/>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69" name="Text Box 720"/>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261</xdr:row>
      <xdr:rowOff>0</xdr:rowOff>
    </xdr:from>
    <xdr:ext cx="76200" cy="228600"/>
    <xdr:sp fLocksText="0">
      <xdr:nvSpPr>
        <xdr:cNvPr id="670" name="Text Box 721"/>
        <xdr:cNvSpPr txBox="1">
          <a:spLocks noChangeArrowheads="1"/>
        </xdr:cNvSpPr>
      </xdr:nvSpPr>
      <xdr:spPr>
        <a:xfrm>
          <a:off x="7791450" y="859155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1" name="Text Box 722"/>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2" name="Text Box 723"/>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3" name="Text Box 724"/>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4" name="Text Box 725"/>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5" name="Text Box 726"/>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6" name="Text Box 727"/>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7" name="Text Box 728"/>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263</xdr:row>
      <xdr:rowOff>0</xdr:rowOff>
    </xdr:from>
    <xdr:ext cx="76200" cy="228600"/>
    <xdr:sp fLocksText="0">
      <xdr:nvSpPr>
        <xdr:cNvPr id="678" name="Text Box 729"/>
        <xdr:cNvSpPr txBox="1">
          <a:spLocks noChangeArrowheads="1"/>
        </xdr:cNvSpPr>
      </xdr:nvSpPr>
      <xdr:spPr>
        <a:xfrm>
          <a:off x="6334125" y="8688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79" name="Text Box 730"/>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0" name="Text Box 731"/>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1" name="Text Box 732"/>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2" name="Text Box 733"/>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3" name="Text Box 734"/>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4" name="Text Box 735"/>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5" name="Text Box 736"/>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272</xdr:row>
      <xdr:rowOff>0</xdr:rowOff>
    </xdr:from>
    <xdr:ext cx="76200" cy="228600"/>
    <xdr:sp fLocksText="0">
      <xdr:nvSpPr>
        <xdr:cNvPr id="686" name="Text Box 737"/>
        <xdr:cNvSpPr txBox="1">
          <a:spLocks noChangeArrowheads="1"/>
        </xdr:cNvSpPr>
      </xdr:nvSpPr>
      <xdr:spPr>
        <a:xfrm>
          <a:off x="84582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87" name="Text Box 738"/>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88" name="Text Box 739"/>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89" name="Text Box 740"/>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90" name="Text Box 741"/>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91" name="Text Box 742"/>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92" name="Text Box 743"/>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93" name="Text Box 744"/>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272</xdr:row>
      <xdr:rowOff>0</xdr:rowOff>
    </xdr:from>
    <xdr:ext cx="76200" cy="228600"/>
    <xdr:sp fLocksText="0">
      <xdr:nvSpPr>
        <xdr:cNvPr id="694" name="Text Box 745"/>
        <xdr:cNvSpPr txBox="1">
          <a:spLocks noChangeArrowheads="1"/>
        </xdr:cNvSpPr>
      </xdr:nvSpPr>
      <xdr:spPr>
        <a:xfrm>
          <a:off x="9182100" y="9087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76200" cy="228600"/>
    <xdr:sp fLocksText="0">
      <xdr:nvSpPr>
        <xdr:cNvPr id="1" name="Text Box 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 name="Text Box 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 name="Text Box 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 name="Text Box 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 name="Text Box 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 name="Text Box 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 name="Text Box 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8" name="Text Box 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9" name="Text Box 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0" name="Text Box 1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 name="Text Box 1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 name="Text Box 1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 name="Text Box 1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 name="Text Box 1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5" name="Text Box 1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6" name="Text Box 1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7" name="Text Box 1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8" name="Text Box 1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9" name="Text Box 1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0" name="Text Box 2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1" name="Text Box 2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2" name="Text Box 2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3" name="Text Box 2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4" name="Text Box 2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5" name="Text Box 2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6" name="Text Box 2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7" name="Text Box 2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8" name="Text Box 2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9" name="Text Box 2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0" name="Text Box 3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1" name="Text Box 3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2" name="Text Box 3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3" name="Text Box 3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4" name="Text Box 3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5" name="Text Box 3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6" name="Text Box 3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7" name="Text Box 3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8" name="Text Box 3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9" name="Text Box 4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0" name="Text Box 4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1" name="Text Box 4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2" name="Text Box 4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3" name="Text Box 4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4" name="Text Box 4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5" name="Text Box 4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6" name="Text Box 4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7" name="Text Box 4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8" name="Text Box 4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9" name="Text Box 5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0" name="Text Box 5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1" name="Text Box 5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2" name="Text Box 5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3" name="Text Box 5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4" name="Text Box 5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5" name="Text Box 5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6" name="Text Box 5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7" name="Text Box 5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8" name="Text Box 5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9" name="Text Box 6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0" name="Text Box 6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1" name="Text Box 6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2" name="Text Box 6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3" name="Text Box 6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4" name="Text Box 6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5" name="Text Box 6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6" name="Text Box 6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7" name="Text Box 6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8" name="Text Box 6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9" name="Text Box 7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0" name="Text Box 7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1" name="Text Box 7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2" name="Text Box 7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3" name="Text Box 7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4" name="Text Box 7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5" name="Text Box 7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6" name="Text Box 7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7" name="Text Box 7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8" name="Text Box 7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9" name="Text Box 8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0" name="Text Box 8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1" name="Text Box 8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2" name="Text Box 8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3" name="Text Box 8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4" name="Text Box 8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5" name="Text Box 8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6" name="Text Box 8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7" name="Text Box 8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8" name="Text Box 8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9" name="Text Box 9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0" name="Text Box 9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1" name="Text Box 9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2" name="Text Box 9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3" name="Text Box 9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4" name="Text Box 9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5" name="Text Box 9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6" name="Text Box 9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7" name="Text Box 9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8" name="Text Box 9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9" name="Text Box 10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0" name="Text Box 10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1" name="Text Box 10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2" name="Text Box 10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3" name="Text Box 10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4" name="Text Box 10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5" name="Text Box 10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6" name="Text Box 10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7" name="Text Box 10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8" name="Text Box 10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9" name="Text Box 11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0" name="Text Box 11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1" name="Text Box 11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2" name="Text Box 11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3" name="Text Box 11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4" name="Text Box 11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5" name="Text Box 11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6" name="Text Box 11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7" name="Text Box 11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8" name="Text Box 12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9" name="Text Box 12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0" name="Text Box 12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1" name="Text Box 12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2" name="Text Box 12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3" name="Text Box 12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4" name="Text Box 12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5" name="Text Box 12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6" name="Text Box 12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7" name="Text Box 12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8" name="Text Box 13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9" name="Text Box 13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0" name="Text Box 13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1" name="Text Box 13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2" name="Text Box 13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3" name="Text Box 13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4" name="Text Box 13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5" name="Text Box 13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6" name="Text Box 13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7" name="Text Box 13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8" name="Text Box 14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9" name="Text Box 14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0" name="Text Box 14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1" name="Text Box 14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2" name="Text Box 14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3" name="Text Box 14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4" name="Text Box 14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5" name="Text Box 14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6" name="Text Box 14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7" name="Text Box 14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48" name="Text Box 15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49" name="Text Box 15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0" name="Text Box 15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1" name="Text Box 15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2" name="Text Box 15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3" name="Text Box 15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4" name="Text Box 15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5" name="Text Box 15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6" name="Text Box 15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7" name="Text Box 15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8" name="Text Box 16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9" name="Text Box 16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0" name="Text Box 16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1" name="Text Box 16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2" name="Text Box 16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3" name="Text Box 16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4" name="Text Box 16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5" name="Text Box 16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6" name="Text Box 16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7" name="Text Box 16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8" name="Text Box 17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9" name="Text Box 17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0" name="Text Box 17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1" name="Text Box 17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2" name="Text Box 17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3" name="Text Box 17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4" name="Text Box 17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5" name="Text Box 17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6" name="Text Box 17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7" name="Text Box 17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8" name="Text Box 18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9" name="Text Box 18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0" name="Text Box 18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1" name="Text Box 18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2" name="Text Box 18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3" name="Text Box 18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4" name="Text Box 18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5" name="Text Box 18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AX300"/>
  <sheetViews>
    <sheetView tabSelected="1" zoomScalePageLayoutView="0" workbookViewId="0" topLeftCell="A1">
      <pane ySplit="3" topLeftCell="A232" activePane="bottomLeft" state="frozen"/>
      <selection pane="topLeft" activeCell="A1" sqref="A1"/>
      <selection pane="bottomLeft" activeCell="H236" sqref="H236"/>
    </sheetView>
  </sheetViews>
  <sheetFormatPr defaultColWidth="9.140625" defaultRowHeight="12.75"/>
  <cols>
    <col min="1" max="1" width="5.00390625" style="93" customWidth="1"/>
    <col min="2" max="2" width="34.421875" style="93" customWidth="1"/>
    <col min="3" max="3" width="8.140625" style="93" customWidth="1"/>
    <col min="4" max="4" width="7.421875" style="93" customWidth="1"/>
    <col min="5" max="5" width="9.8515625" style="98" customWidth="1"/>
    <col min="6" max="6" width="11.7109375" style="98" customWidth="1"/>
    <col min="7" max="7" width="9.8515625" style="98" customWidth="1"/>
    <col min="8" max="8" width="11.00390625" style="98" customWidth="1"/>
    <col min="9" max="9" width="10.8515625" style="98" customWidth="1"/>
    <col min="10" max="10" width="10.00390625" style="98" customWidth="1"/>
    <col min="11" max="11" width="10.8515625" style="98" customWidth="1"/>
    <col min="12" max="12" width="10.00390625" style="98" customWidth="1"/>
    <col min="13" max="13" width="5.7109375" style="93" customWidth="1"/>
    <col min="14" max="14" width="32.8515625" style="93" hidden="1" customWidth="1"/>
    <col min="15" max="15" width="13.140625" style="93" hidden="1" customWidth="1"/>
    <col min="16" max="16" width="5.421875" style="109" customWidth="1"/>
    <col min="17" max="17" width="19.140625" style="109" customWidth="1"/>
    <col min="18" max="18" width="10.28125" style="109" customWidth="1"/>
    <col min="19" max="19" width="14.140625" style="109" customWidth="1"/>
    <col min="20" max="20" width="14.421875" style="109" customWidth="1"/>
    <col min="21" max="21" width="13.00390625" style="109" customWidth="1"/>
    <col min="22" max="22" width="12.421875" style="109" customWidth="1"/>
    <col min="23" max="23" width="12.00390625" style="109" customWidth="1"/>
    <col min="24" max="24" width="11.28125" style="109" bestFit="1" customWidth="1"/>
    <col min="25" max="25" width="14.00390625" style="109" bestFit="1" customWidth="1"/>
    <col min="26" max="50" width="9.140625" style="109" customWidth="1"/>
    <col min="51" max="16384" width="9.140625" style="93" customWidth="1"/>
  </cols>
  <sheetData>
    <row r="1" spans="1:13" ht="18.75" customHeight="1">
      <c r="A1" s="393" t="s">
        <v>556</v>
      </c>
      <c r="B1" s="393"/>
      <c r="C1" s="393"/>
      <c r="D1" s="393"/>
      <c r="E1" s="393"/>
      <c r="F1" s="393"/>
      <c r="G1" s="393"/>
      <c r="H1" s="393"/>
      <c r="I1" s="393"/>
      <c r="J1" s="393"/>
      <c r="K1" s="393"/>
      <c r="L1" s="393"/>
      <c r="M1" s="393"/>
    </row>
    <row r="2" spans="1:13" ht="18.75" customHeight="1">
      <c r="A2" s="394" t="s">
        <v>618</v>
      </c>
      <c r="B2" s="394"/>
      <c r="C2" s="394"/>
      <c r="D2" s="394"/>
      <c r="E2" s="394"/>
      <c r="F2" s="394"/>
      <c r="G2" s="394"/>
      <c r="H2" s="394"/>
      <c r="I2" s="394"/>
      <c r="J2" s="394"/>
      <c r="K2" s="394"/>
      <c r="L2" s="394"/>
      <c r="M2" s="394"/>
    </row>
    <row r="3" spans="1:13" ht="45" customHeight="1">
      <c r="A3" s="177" t="s">
        <v>0</v>
      </c>
      <c r="B3" s="178" t="s">
        <v>95</v>
      </c>
      <c r="C3" s="178" t="s">
        <v>1</v>
      </c>
      <c r="D3" s="179" t="s">
        <v>2</v>
      </c>
      <c r="E3" s="180" t="s">
        <v>3</v>
      </c>
      <c r="F3" s="180" t="s">
        <v>4</v>
      </c>
      <c r="G3" s="180" t="s">
        <v>5</v>
      </c>
      <c r="H3" s="181" t="s">
        <v>6</v>
      </c>
      <c r="I3" s="181" t="s">
        <v>7</v>
      </c>
      <c r="J3" s="181" t="s">
        <v>8</v>
      </c>
      <c r="K3" s="181" t="s">
        <v>9</v>
      </c>
      <c r="L3" s="182" t="s">
        <v>10</v>
      </c>
      <c r="M3" s="183" t="s">
        <v>312</v>
      </c>
    </row>
    <row r="4" spans="1:13" ht="17.25" customHeight="1">
      <c r="A4" s="184">
        <v>1</v>
      </c>
      <c r="B4" s="185" t="s">
        <v>11</v>
      </c>
      <c r="C4" s="186"/>
      <c r="D4" s="187"/>
      <c r="E4" s="188"/>
      <c r="F4" s="188"/>
      <c r="G4" s="188"/>
      <c r="H4" s="189"/>
      <c r="I4" s="189"/>
      <c r="J4" s="189"/>
      <c r="K4" s="189"/>
      <c r="L4" s="190"/>
      <c r="M4" s="162"/>
    </row>
    <row r="5" spans="1:50" s="94" customFormat="1" ht="33" customHeight="1">
      <c r="A5" s="155"/>
      <c r="B5" s="191" t="s">
        <v>524</v>
      </c>
      <c r="C5" s="192"/>
      <c r="D5" s="193"/>
      <c r="E5" s="194"/>
      <c r="F5" s="194"/>
      <c r="G5" s="194"/>
      <c r="H5" s="194"/>
      <c r="I5" s="194"/>
      <c r="J5" s="194"/>
      <c r="K5" s="194"/>
      <c r="L5" s="195"/>
      <c r="M5" s="196"/>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row>
    <row r="6" spans="1:13" ht="21.75" customHeight="1">
      <c r="A6" s="197"/>
      <c r="B6" s="143" t="s">
        <v>230</v>
      </c>
      <c r="C6" s="143"/>
      <c r="D6" s="141" t="s">
        <v>12</v>
      </c>
      <c r="E6" s="159">
        <v>21790</v>
      </c>
      <c r="F6" s="159">
        <f aca="true" t="shared" si="0" ref="F6:L6">E6</f>
        <v>21790</v>
      </c>
      <c r="G6" s="159">
        <f t="shared" si="0"/>
        <v>21790</v>
      </c>
      <c r="H6" s="159">
        <f t="shared" si="0"/>
        <v>21790</v>
      </c>
      <c r="I6" s="159">
        <f t="shared" si="0"/>
        <v>21790</v>
      </c>
      <c r="J6" s="159">
        <f t="shared" si="0"/>
        <v>21790</v>
      </c>
      <c r="K6" s="159">
        <f t="shared" si="0"/>
        <v>21790</v>
      </c>
      <c r="L6" s="198">
        <f t="shared" si="0"/>
        <v>21790</v>
      </c>
      <c r="M6" s="162"/>
    </row>
    <row r="7" spans="1:13" ht="21.75" customHeight="1">
      <c r="A7" s="197"/>
      <c r="B7" s="143" t="s">
        <v>229</v>
      </c>
      <c r="C7" s="143"/>
      <c r="D7" s="141" t="s">
        <v>12</v>
      </c>
      <c r="E7" s="159">
        <v>20000</v>
      </c>
      <c r="F7" s="159">
        <f aca="true" t="shared" si="1" ref="F7:L7">E7</f>
        <v>20000</v>
      </c>
      <c r="G7" s="159">
        <f t="shared" si="1"/>
        <v>20000</v>
      </c>
      <c r="H7" s="159">
        <f t="shared" si="1"/>
        <v>20000</v>
      </c>
      <c r="I7" s="159">
        <f t="shared" si="1"/>
        <v>20000</v>
      </c>
      <c r="J7" s="159">
        <f t="shared" si="1"/>
        <v>20000</v>
      </c>
      <c r="K7" s="159">
        <f t="shared" si="1"/>
        <v>20000</v>
      </c>
      <c r="L7" s="198">
        <f t="shared" si="1"/>
        <v>20000</v>
      </c>
      <c r="M7" s="162"/>
    </row>
    <row r="8" spans="1:13" ht="21" customHeight="1">
      <c r="A8" s="155">
        <v>2</v>
      </c>
      <c r="B8" s="199" t="s">
        <v>519</v>
      </c>
      <c r="C8" s="143"/>
      <c r="D8" s="141"/>
      <c r="E8" s="159"/>
      <c r="F8" s="159"/>
      <c r="G8" s="159"/>
      <c r="H8" s="159"/>
      <c r="I8" s="159"/>
      <c r="J8" s="159"/>
      <c r="K8" s="159"/>
      <c r="L8" s="198"/>
      <c r="M8" s="162"/>
    </row>
    <row r="9" spans="1:13" ht="34.5" customHeight="1">
      <c r="A9" s="155"/>
      <c r="B9" s="200" t="s">
        <v>615</v>
      </c>
      <c r="C9" s="143"/>
      <c r="D9" s="141" t="s">
        <v>12</v>
      </c>
      <c r="E9" s="159">
        <v>17800</v>
      </c>
      <c r="F9" s="159">
        <f aca="true" t="shared" si="2" ref="F9:L9">E9</f>
        <v>17800</v>
      </c>
      <c r="G9" s="159">
        <f t="shared" si="2"/>
        <v>17800</v>
      </c>
      <c r="H9" s="159">
        <f t="shared" si="2"/>
        <v>17800</v>
      </c>
      <c r="I9" s="159">
        <f t="shared" si="2"/>
        <v>17800</v>
      </c>
      <c r="J9" s="159">
        <f t="shared" si="2"/>
        <v>17800</v>
      </c>
      <c r="K9" s="159">
        <f t="shared" si="2"/>
        <v>17800</v>
      </c>
      <c r="L9" s="198">
        <f t="shared" si="2"/>
        <v>17800</v>
      </c>
      <c r="M9" s="162"/>
    </row>
    <row r="10" spans="1:13" ht="34.5" customHeight="1">
      <c r="A10" s="155"/>
      <c r="B10" s="200" t="s">
        <v>616</v>
      </c>
      <c r="C10" s="143"/>
      <c r="D10" s="141" t="s">
        <v>12</v>
      </c>
      <c r="E10" s="159">
        <v>17580</v>
      </c>
      <c r="F10" s="159">
        <f>E10</f>
        <v>17580</v>
      </c>
      <c r="G10" s="159">
        <f aca="true" t="shared" si="3" ref="G10:L10">F10</f>
        <v>17580</v>
      </c>
      <c r="H10" s="159">
        <f t="shared" si="3"/>
        <v>17580</v>
      </c>
      <c r="I10" s="159">
        <f t="shared" si="3"/>
        <v>17580</v>
      </c>
      <c r="J10" s="159">
        <f t="shared" si="3"/>
        <v>17580</v>
      </c>
      <c r="K10" s="159">
        <f t="shared" si="3"/>
        <v>17580</v>
      </c>
      <c r="L10" s="159">
        <f t="shared" si="3"/>
        <v>17580</v>
      </c>
      <c r="M10" s="162"/>
    </row>
    <row r="11" spans="1:50" s="94" customFormat="1" ht="22.5" customHeight="1">
      <c r="A11" s="155">
        <v>3</v>
      </c>
      <c r="B11" s="191" t="s">
        <v>311</v>
      </c>
      <c r="C11" s="192"/>
      <c r="D11" s="193"/>
      <c r="E11" s="194"/>
      <c r="F11" s="194"/>
      <c r="G11" s="194"/>
      <c r="H11" s="194"/>
      <c r="I11" s="194"/>
      <c r="J11" s="194"/>
      <c r="K11" s="194"/>
      <c r="L11" s="195"/>
      <c r="M11" s="196"/>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row>
    <row r="12" spans="1:17" ht="50.25" customHeight="1">
      <c r="A12" s="155"/>
      <c r="B12" s="200" t="s">
        <v>602</v>
      </c>
      <c r="C12" s="143"/>
      <c r="D12" s="141" t="s">
        <v>310</v>
      </c>
      <c r="E12" s="159"/>
      <c r="F12" s="159"/>
      <c r="G12" s="159"/>
      <c r="H12" s="201">
        <v>14600000</v>
      </c>
      <c r="I12" s="159"/>
      <c r="J12" s="159"/>
      <c r="K12" s="159"/>
      <c r="L12" s="198"/>
      <c r="M12" s="162"/>
      <c r="Q12" s="109">
        <v>13600000</v>
      </c>
    </row>
    <row r="13" spans="1:17" ht="35.25" customHeight="1">
      <c r="A13" s="155">
        <v>4</v>
      </c>
      <c r="B13" s="202" t="s">
        <v>562</v>
      </c>
      <c r="C13" s="203"/>
      <c r="D13" s="158"/>
      <c r="E13" s="159"/>
      <c r="F13" s="159"/>
      <c r="G13" s="159"/>
      <c r="H13" s="159"/>
      <c r="I13" s="160"/>
      <c r="J13" s="160"/>
      <c r="K13" s="160"/>
      <c r="L13" s="161"/>
      <c r="M13" s="162"/>
      <c r="O13" s="7"/>
      <c r="P13" s="111"/>
      <c r="Q13" s="109" t="s">
        <v>431</v>
      </c>
    </row>
    <row r="14" spans="1:24" ht="21.75" customHeight="1">
      <c r="A14" s="155" t="s">
        <v>20</v>
      </c>
      <c r="B14" s="202" t="s">
        <v>453</v>
      </c>
      <c r="C14" s="157"/>
      <c r="D14" s="204"/>
      <c r="E14" s="194"/>
      <c r="F14" s="194"/>
      <c r="G14" s="194"/>
      <c r="H14" s="194"/>
      <c r="I14" s="205"/>
      <c r="J14" s="205"/>
      <c r="K14" s="205"/>
      <c r="L14" s="161"/>
      <c r="M14" s="162"/>
      <c r="O14" s="7"/>
      <c r="P14" s="111"/>
      <c r="Q14" s="109" t="s">
        <v>432</v>
      </c>
      <c r="R14" s="109" t="s">
        <v>433</v>
      </c>
      <c r="S14" s="109" t="s">
        <v>434</v>
      </c>
      <c r="T14" s="109" t="s">
        <v>435</v>
      </c>
      <c r="U14" s="109" t="s">
        <v>436</v>
      </c>
      <c r="V14" s="109" t="s">
        <v>437</v>
      </c>
      <c r="W14" s="109" t="s">
        <v>438</v>
      </c>
      <c r="X14" s="109" t="s">
        <v>439</v>
      </c>
    </row>
    <row r="15" spans="1:50" s="134" customFormat="1" ht="20.25" customHeight="1">
      <c r="A15" s="204"/>
      <c r="B15" s="156" t="s">
        <v>454</v>
      </c>
      <c r="C15" s="157"/>
      <c r="D15" s="158" t="s">
        <v>13</v>
      </c>
      <c r="E15" s="159">
        <v>16000</v>
      </c>
      <c r="F15" s="159">
        <f>E15</f>
        <v>16000</v>
      </c>
      <c r="G15" s="160">
        <v>16300</v>
      </c>
      <c r="H15" s="159">
        <v>16200</v>
      </c>
      <c r="I15" s="159"/>
      <c r="J15" s="160">
        <v>16400</v>
      </c>
      <c r="K15" s="160">
        <v>16500</v>
      </c>
      <c r="L15" s="161">
        <v>17000</v>
      </c>
      <c r="M15" s="206"/>
      <c r="N15" s="96">
        <v>15979</v>
      </c>
      <c r="O15" s="7">
        <v>13810</v>
      </c>
      <c r="P15" s="111"/>
      <c r="Q15" s="135">
        <f>408-30</f>
        <v>378</v>
      </c>
      <c r="R15" s="135">
        <f>Q15-4+40</f>
        <v>414</v>
      </c>
      <c r="S15" s="135">
        <f>R15+33</f>
        <v>447</v>
      </c>
      <c r="T15" s="135">
        <v>13</v>
      </c>
      <c r="U15" s="135">
        <f>T15+30</f>
        <v>43</v>
      </c>
      <c r="V15" s="135">
        <f>T15+60</f>
        <v>73</v>
      </c>
      <c r="W15" s="135">
        <f>T15+150</f>
        <v>163</v>
      </c>
      <c r="X15" s="135">
        <f>T15+180</f>
        <v>193</v>
      </c>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row>
    <row r="16" spans="1:50" s="134" customFormat="1" ht="20.25" customHeight="1">
      <c r="A16" s="204"/>
      <c r="B16" s="156" t="s">
        <v>455</v>
      </c>
      <c r="C16" s="157"/>
      <c r="D16" s="158" t="s">
        <v>13</v>
      </c>
      <c r="E16" s="159">
        <f>E15</f>
        <v>16000</v>
      </c>
      <c r="F16" s="159">
        <f>E16</f>
        <v>16000</v>
      </c>
      <c r="G16" s="160">
        <f>G15</f>
        <v>16300</v>
      </c>
      <c r="H16" s="159">
        <v>16200</v>
      </c>
      <c r="I16" s="159"/>
      <c r="J16" s="160">
        <f>J15</f>
        <v>16400</v>
      </c>
      <c r="K16" s="160">
        <f>K15</f>
        <v>16500</v>
      </c>
      <c r="L16" s="161">
        <f>L15</f>
        <v>17000</v>
      </c>
      <c r="M16" s="206"/>
      <c r="N16" s="96">
        <v>16200</v>
      </c>
      <c r="O16" s="7"/>
      <c r="P16" s="111"/>
      <c r="Q16" s="135">
        <f>Q15/100*150</f>
        <v>567</v>
      </c>
      <c r="R16" s="135">
        <f aca="true" t="shared" si="4" ref="R16:W16">R15/100*150</f>
        <v>621</v>
      </c>
      <c r="S16" s="135"/>
      <c r="T16" s="135">
        <f t="shared" si="4"/>
        <v>19.5</v>
      </c>
      <c r="U16" s="135">
        <f>U15/100*150</f>
        <v>64.5</v>
      </c>
      <c r="V16" s="135">
        <f t="shared" si="4"/>
        <v>109.5</v>
      </c>
      <c r="W16" s="135">
        <f t="shared" si="4"/>
        <v>244.49999999999997</v>
      </c>
      <c r="X16" s="135">
        <f>X15/100*150</f>
        <v>289.5</v>
      </c>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row>
    <row r="17" spans="1:50" s="134" customFormat="1" ht="20.25" customHeight="1">
      <c r="A17" s="204"/>
      <c r="B17" s="156" t="s">
        <v>456</v>
      </c>
      <c r="C17" s="157"/>
      <c r="D17" s="158" t="s">
        <v>13</v>
      </c>
      <c r="E17" s="159">
        <v>15900</v>
      </c>
      <c r="F17" s="159">
        <f>E17</f>
        <v>15900</v>
      </c>
      <c r="G17" s="160">
        <v>16200</v>
      </c>
      <c r="H17" s="159">
        <v>16000</v>
      </c>
      <c r="I17" s="159"/>
      <c r="J17" s="160">
        <v>16300</v>
      </c>
      <c r="K17" s="160">
        <v>16400</v>
      </c>
      <c r="L17" s="161">
        <v>16900</v>
      </c>
      <c r="M17" s="206"/>
      <c r="N17" s="379">
        <f>N16-N15</f>
        <v>221</v>
      </c>
      <c r="O17" s="26"/>
      <c r="P17" s="112" t="s">
        <v>440</v>
      </c>
      <c r="Q17" s="135"/>
      <c r="R17" s="135"/>
      <c r="S17" s="135"/>
      <c r="T17" s="135">
        <v>395</v>
      </c>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row>
    <row r="18" spans="1:50" s="134" customFormat="1" ht="20.25" customHeight="1">
      <c r="A18" s="204"/>
      <c r="B18" s="156" t="s">
        <v>457</v>
      </c>
      <c r="C18" s="157"/>
      <c r="D18" s="158" t="s">
        <v>13</v>
      </c>
      <c r="E18" s="159">
        <v>15850</v>
      </c>
      <c r="F18" s="159">
        <f>E18</f>
        <v>15850</v>
      </c>
      <c r="G18" s="160">
        <v>15900</v>
      </c>
      <c r="H18" s="159">
        <v>15750</v>
      </c>
      <c r="I18" s="159"/>
      <c r="J18" s="160">
        <v>16250</v>
      </c>
      <c r="K18" s="160">
        <v>16350</v>
      </c>
      <c r="L18" s="161">
        <v>16850</v>
      </c>
      <c r="M18" s="380"/>
      <c r="P18" s="381">
        <v>10</v>
      </c>
      <c r="Q18" s="135">
        <f>395-30</f>
        <v>365</v>
      </c>
      <c r="R18" s="135">
        <f>Q18+36</f>
        <v>401</v>
      </c>
      <c r="S18" s="135">
        <v>434</v>
      </c>
      <c r="T18" s="135">
        <v>395</v>
      </c>
      <c r="U18" s="135">
        <f>T18+30</f>
        <v>425</v>
      </c>
      <c r="V18" s="135">
        <f>T18+60</f>
        <v>455</v>
      </c>
      <c r="W18" s="135">
        <f>T18+150</f>
        <v>545</v>
      </c>
      <c r="X18" s="135">
        <f>T18+180</f>
        <v>575</v>
      </c>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row>
    <row r="19" spans="1:50" s="134" customFormat="1" ht="29.25" customHeight="1">
      <c r="A19" s="204"/>
      <c r="B19" s="156" t="s">
        <v>458</v>
      </c>
      <c r="C19" s="157"/>
      <c r="D19" s="158" t="s">
        <v>13</v>
      </c>
      <c r="E19" s="159">
        <v>15840</v>
      </c>
      <c r="F19" s="159">
        <f>E19</f>
        <v>15840</v>
      </c>
      <c r="G19" s="160">
        <v>15850</v>
      </c>
      <c r="H19" s="159">
        <v>15630</v>
      </c>
      <c r="I19" s="159"/>
      <c r="J19" s="160">
        <v>16200</v>
      </c>
      <c r="K19" s="160">
        <v>16300</v>
      </c>
      <c r="L19" s="161">
        <v>16800</v>
      </c>
      <c r="M19" s="206"/>
      <c r="N19" s="96">
        <v>13970</v>
      </c>
      <c r="O19" s="95">
        <v>13810</v>
      </c>
      <c r="P19" s="112">
        <v>12</v>
      </c>
      <c r="Q19" s="135">
        <f>Q18/100*150</f>
        <v>547.5</v>
      </c>
      <c r="R19" s="135">
        <f aca="true" t="shared" si="5" ref="R19:X19">R18/100*150</f>
        <v>601.5</v>
      </c>
      <c r="S19" s="135">
        <f t="shared" si="5"/>
        <v>651</v>
      </c>
      <c r="T19" s="135">
        <f t="shared" si="5"/>
        <v>592.5</v>
      </c>
      <c r="U19" s="135">
        <f t="shared" si="5"/>
        <v>637.5</v>
      </c>
      <c r="V19" s="135">
        <f t="shared" si="5"/>
        <v>682.5</v>
      </c>
      <c r="W19" s="135">
        <f t="shared" si="5"/>
        <v>817.5</v>
      </c>
      <c r="X19" s="135">
        <f t="shared" si="5"/>
        <v>862.5</v>
      </c>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row>
    <row r="20" spans="1:50" s="134" customFormat="1" ht="20.25" customHeight="1">
      <c r="A20" s="204" t="s">
        <v>22</v>
      </c>
      <c r="B20" s="202" t="s">
        <v>452</v>
      </c>
      <c r="C20" s="203"/>
      <c r="D20" s="158"/>
      <c r="E20" s="159"/>
      <c r="F20" s="159"/>
      <c r="G20" s="159"/>
      <c r="H20" s="159"/>
      <c r="I20" s="160"/>
      <c r="J20" s="160"/>
      <c r="K20" s="160"/>
      <c r="L20" s="161"/>
      <c r="M20" s="206"/>
      <c r="N20" s="379" t="e">
        <f>#REF!+#REF!</f>
        <v>#REF!</v>
      </c>
      <c r="O20" s="379" t="e">
        <f>#REF!+#REF!</f>
        <v>#REF!</v>
      </c>
      <c r="P20" s="382"/>
      <c r="Q20" s="382" t="e">
        <f>#REF!-#REF!</f>
        <v>#REF!</v>
      </c>
      <c r="R20" s="115"/>
      <c r="S20" s="136"/>
      <c r="T20" s="136" t="e">
        <f>#REF!+#REF!</f>
        <v>#REF!</v>
      </c>
      <c r="U20" s="136" t="e">
        <f>#REF!+#REF!</f>
        <v>#REF!</v>
      </c>
      <c r="V20" s="136" t="e">
        <f>#REF!+#REF!</f>
        <v>#REF!</v>
      </c>
      <c r="W20" s="136" t="e">
        <f>#REF!+#REF!</f>
        <v>#REF!</v>
      </c>
      <c r="X20" s="136" t="e">
        <f>#REF!+#REF!</f>
        <v>#REF!</v>
      </c>
      <c r="Y20" s="136" t="e">
        <f>#REF!+#REF!</f>
        <v>#REF!</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row>
    <row r="21" spans="1:50" s="134" customFormat="1" ht="18" customHeight="1">
      <c r="A21" s="204"/>
      <c r="B21" s="156" t="s">
        <v>459</v>
      </c>
      <c r="C21" s="203"/>
      <c r="D21" s="158" t="s">
        <v>13</v>
      </c>
      <c r="E21" s="159">
        <v>16500</v>
      </c>
      <c r="F21" s="159">
        <v>17500</v>
      </c>
      <c r="G21" s="159"/>
      <c r="H21" s="160"/>
      <c r="I21" s="160">
        <v>16500</v>
      </c>
      <c r="J21" s="160"/>
      <c r="K21" s="160"/>
      <c r="L21" s="161"/>
      <c r="M21" s="206"/>
      <c r="N21" s="379" t="e">
        <f>N20+221</f>
        <v>#REF!</v>
      </c>
      <c r="O21" s="379" t="e">
        <f>O20+221</f>
        <v>#REF!</v>
      </c>
      <c r="P21" s="382"/>
      <c r="Q21" s="135"/>
      <c r="R21" s="135"/>
      <c r="S21" s="136"/>
      <c r="T21" s="136">
        <v>1000</v>
      </c>
      <c r="U21" s="136">
        <v>1000</v>
      </c>
      <c r="V21" s="136">
        <v>1000</v>
      </c>
      <c r="W21" s="136">
        <v>1000</v>
      </c>
      <c r="X21" s="136">
        <v>1000</v>
      </c>
      <c r="Y21" s="136">
        <v>1000</v>
      </c>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row>
    <row r="22" spans="1:50" s="134" customFormat="1" ht="18" customHeight="1">
      <c r="A22" s="204"/>
      <c r="B22" s="156" t="s">
        <v>460</v>
      </c>
      <c r="C22" s="157"/>
      <c r="D22" s="158" t="s">
        <v>13</v>
      </c>
      <c r="E22" s="159">
        <f>E21</f>
        <v>16500</v>
      </c>
      <c r="F22" s="159">
        <f>F21</f>
        <v>17500</v>
      </c>
      <c r="G22" s="159"/>
      <c r="H22" s="160"/>
      <c r="I22" s="160">
        <f>I21</f>
        <v>16500</v>
      </c>
      <c r="J22" s="160"/>
      <c r="K22" s="160"/>
      <c r="L22" s="161"/>
      <c r="M22" s="206"/>
      <c r="P22" s="135"/>
      <c r="Q22" s="116">
        <v>13510</v>
      </c>
      <c r="R22" s="116">
        <v>13810</v>
      </c>
      <c r="S22" s="136"/>
      <c r="T22" s="136" t="e">
        <f aca="true" t="shared" si="6" ref="T22:Y22">T20/T21</f>
        <v>#REF!</v>
      </c>
      <c r="U22" s="136" t="e">
        <f t="shared" si="6"/>
        <v>#REF!</v>
      </c>
      <c r="V22" s="136" t="e">
        <f t="shared" si="6"/>
        <v>#REF!</v>
      </c>
      <c r="W22" s="136" t="e">
        <f t="shared" si="6"/>
        <v>#REF!</v>
      </c>
      <c r="X22" s="136" t="e">
        <f t="shared" si="6"/>
        <v>#REF!</v>
      </c>
      <c r="Y22" s="136" t="e">
        <f t="shared" si="6"/>
        <v>#REF!</v>
      </c>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row>
    <row r="23" spans="1:50" s="134" customFormat="1" ht="18" customHeight="1">
      <c r="A23" s="204"/>
      <c r="B23" s="156" t="s">
        <v>461</v>
      </c>
      <c r="C23" s="157"/>
      <c r="D23" s="158" t="s">
        <v>13</v>
      </c>
      <c r="E23" s="159">
        <f>E22</f>
        <v>16500</v>
      </c>
      <c r="F23" s="159">
        <v>17400</v>
      </c>
      <c r="G23" s="159"/>
      <c r="H23" s="160"/>
      <c r="I23" s="160">
        <f>I22</f>
        <v>16500</v>
      </c>
      <c r="J23" s="160"/>
      <c r="K23" s="160"/>
      <c r="L23" s="161"/>
      <c r="M23" s="206"/>
      <c r="P23" s="135"/>
      <c r="Q23" s="135">
        <f>+Q22*10%</f>
        <v>1351</v>
      </c>
      <c r="R23" s="135">
        <f>+R22*10%</f>
        <v>1381</v>
      </c>
      <c r="S23" s="136"/>
      <c r="T23" s="136">
        <v>862</v>
      </c>
      <c r="U23" s="136">
        <f>T23</f>
        <v>862</v>
      </c>
      <c r="V23" s="136">
        <f>U23</f>
        <v>862</v>
      </c>
      <c r="W23" s="136">
        <f>V23</f>
        <v>862</v>
      </c>
      <c r="X23" s="136">
        <f>W23</f>
        <v>862</v>
      </c>
      <c r="Y23" s="136">
        <f>X23</f>
        <v>862</v>
      </c>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row>
    <row r="24" spans="1:50" s="134" customFormat="1" ht="18" customHeight="1">
      <c r="A24" s="204"/>
      <c r="B24" s="156" t="s">
        <v>462</v>
      </c>
      <c r="C24" s="157"/>
      <c r="D24" s="158" t="s">
        <v>13</v>
      </c>
      <c r="E24" s="160">
        <v>16485</v>
      </c>
      <c r="F24" s="160">
        <v>17300</v>
      </c>
      <c r="G24" s="159"/>
      <c r="H24" s="160"/>
      <c r="I24" s="160">
        <v>16495</v>
      </c>
      <c r="J24" s="160"/>
      <c r="K24" s="160"/>
      <c r="L24" s="161"/>
      <c r="M24" s="206"/>
      <c r="N24" s="134">
        <f>14140-13560</f>
        <v>580</v>
      </c>
      <c r="P24" s="135"/>
      <c r="Q24" s="382">
        <f>Q23+Q22</f>
        <v>14861</v>
      </c>
      <c r="R24" s="382">
        <f>R23+R22</f>
        <v>15191</v>
      </c>
      <c r="S24" s="136"/>
      <c r="T24" s="136" t="e">
        <f aca="true" t="shared" si="7" ref="T24:Y24">T22+T23</f>
        <v>#REF!</v>
      </c>
      <c r="U24" s="136" t="e">
        <f t="shared" si="7"/>
        <v>#REF!</v>
      </c>
      <c r="V24" s="136" t="e">
        <f t="shared" si="7"/>
        <v>#REF!</v>
      </c>
      <c r="W24" s="136" t="e">
        <f t="shared" si="7"/>
        <v>#REF!</v>
      </c>
      <c r="X24" s="136" t="e">
        <f t="shared" si="7"/>
        <v>#REF!</v>
      </c>
      <c r="Y24" s="136" t="e">
        <f t="shared" si="7"/>
        <v>#REF!</v>
      </c>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row>
    <row r="25" spans="1:50" s="134" customFormat="1" ht="29.25" customHeight="1">
      <c r="A25" s="204"/>
      <c r="B25" s="156" t="s">
        <v>463</v>
      </c>
      <c r="C25" s="157"/>
      <c r="D25" s="158" t="s">
        <v>13</v>
      </c>
      <c r="E25" s="160">
        <f>E24</f>
        <v>16485</v>
      </c>
      <c r="F25" s="160">
        <v>17100</v>
      </c>
      <c r="G25" s="159"/>
      <c r="H25" s="160"/>
      <c r="I25" s="160">
        <v>16490</v>
      </c>
      <c r="J25" s="160"/>
      <c r="K25" s="160"/>
      <c r="L25" s="161"/>
      <c r="M25" s="206"/>
      <c r="N25" s="134">
        <f>14040-13510</f>
        <v>530</v>
      </c>
      <c r="P25" s="135"/>
      <c r="Q25" s="135">
        <v>657</v>
      </c>
      <c r="R25" s="135">
        <f>4.08*150</f>
        <v>612</v>
      </c>
      <c r="S25" s="136"/>
      <c r="T25" s="136">
        <v>100</v>
      </c>
      <c r="U25" s="136">
        <v>100</v>
      </c>
      <c r="V25" s="136">
        <v>100</v>
      </c>
      <c r="W25" s="136">
        <v>100</v>
      </c>
      <c r="X25" s="136">
        <v>100</v>
      </c>
      <c r="Y25" s="136">
        <v>100</v>
      </c>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row>
    <row r="26" spans="1:50" s="98" customFormat="1" ht="20.25" customHeight="1">
      <c r="A26" s="317"/>
      <c r="B26" s="318" t="s">
        <v>116</v>
      </c>
      <c r="C26" s="319"/>
      <c r="D26" s="5" t="s">
        <v>13</v>
      </c>
      <c r="E26" s="320">
        <v>17500</v>
      </c>
      <c r="F26" s="320">
        <v>18000</v>
      </c>
      <c r="G26" s="320">
        <v>20000</v>
      </c>
      <c r="H26" s="320">
        <v>18500</v>
      </c>
      <c r="I26" s="320">
        <v>19500</v>
      </c>
      <c r="J26" s="321">
        <v>20500</v>
      </c>
      <c r="K26" s="321">
        <v>21000</v>
      </c>
      <c r="L26" s="322">
        <v>21500</v>
      </c>
      <c r="M26" s="323"/>
      <c r="N26" s="98" t="e">
        <f>+#REF!*10%</f>
        <v>#REF!</v>
      </c>
      <c r="O26" s="98" t="e">
        <f>+#REF!*10%</f>
        <v>#REF!</v>
      </c>
      <c r="P26" s="113"/>
      <c r="Q26" s="324"/>
      <c r="R26" s="109"/>
      <c r="S26" s="109"/>
      <c r="T26" s="383" t="s">
        <v>451</v>
      </c>
      <c r="U26" s="383"/>
      <c r="V26" s="383"/>
      <c r="W26" s="383"/>
      <c r="X26" s="383"/>
      <c r="Y26" s="383"/>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row>
    <row r="27" spans="1:13" ht="18" customHeight="1">
      <c r="A27" s="155"/>
      <c r="B27" s="156" t="s">
        <v>117</v>
      </c>
      <c r="C27" s="203"/>
      <c r="D27" s="158" t="s">
        <v>13</v>
      </c>
      <c r="E27" s="159">
        <v>20000</v>
      </c>
      <c r="F27" s="159">
        <v>21000</v>
      </c>
      <c r="G27" s="159">
        <v>22000</v>
      </c>
      <c r="H27" s="159">
        <v>21000</v>
      </c>
      <c r="I27" s="160">
        <v>21000</v>
      </c>
      <c r="J27" s="159">
        <v>22000</v>
      </c>
      <c r="K27" s="160">
        <v>22000</v>
      </c>
      <c r="L27" s="161">
        <v>22000</v>
      </c>
      <c r="M27" s="162"/>
    </row>
    <row r="28" spans="1:23" ht="18" customHeight="1">
      <c r="A28" s="155"/>
      <c r="B28" s="156" t="s">
        <v>118</v>
      </c>
      <c r="C28" s="203"/>
      <c r="D28" s="158" t="s">
        <v>13</v>
      </c>
      <c r="E28" s="159">
        <v>20000</v>
      </c>
      <c r="F28" s="159">
        <v>21000</v>
      </c>
      <c r="G28" s="159">
        <v>22000</v>
      </c>
      <c r="H28" s="159">
        <v>21000</v>
      </c>
      <c r="I28" s="160">
        <v>21000</v>
      </c>
      <c r="J28" s="159">
        <v>22000</v>
      </c>
      <c r="K28" s="160">
        <v>22000</v>
      </c>
      <c r="L28" s="161">
        <v>22000</v>
      </c>
      <c r="M28" s="162"/>
      <c r="N28" s="97"/>
      <c r="O28" s="93">
        <f>40+245+110</f>
        <v>395</v>
      </c>
      <c r="P28" s="109" t="s">
        <v>441</v>
      </c>
      <c r="Q28" s="109" t="s">
        <v>442</v>
      </c>
      <c r="R28" s="109" t="s">
        <v>443</v>
      </c>
      <c r="S28" s="109" t="s">
        <v>444</v>
      </c>
      <c r="T28" s="109" t="s">
        <v>445</v>
      </c>
      <c r="U28" s="109" t="s">
        <v>446</v>
      </c>
      <c r="V28" s="109" t="s">
        <v>447</v>
      </c>
      <c r="W28" s="109" t="s">
        <v>448</v>
      </c>
    </row>
    <row r="29" spans="1:16" ht="18" customHeight="1">
      <c r="A29" s="155"/>
      <c r="B29" s="156" t="s">
        <v>119</v>
      </c>
      <c r="C29" s="203"/>
      <c r="D29" s="158" t="s">
        <v>13</v>
      </c>
      <c r="E29" s="159">
        <v>20000</v>
      </c>
      <c r="F29" s="159">
        <v>21000</v>
      </c>
      <c r="G29" s="159">
        <v>22000</v>
      </c>
      <c r="H29" s="159">
        <v>21000</v>
      </c>
      <c r="I29" s="160">
        <v>21000</v>
      </c>
      <c r="J29" s="159">
        <v>22000</v>
      </c>
      <c r="K29" s="160">
        <v>22000</v>
      </c>
      <c r="L29" s="161">
        <v>22000</v>
      </c>
      <c r="M29" s="162"/>
      <c r="N29" s="97"/>
      <c r="P29" s="109" t="s">
        <v>449</v>
      </c>
    </row>
    <row r="30" spans="1:14" ht="18" customHeight="1">
      <c r="A30" s="155"/>
      <c r="B30" s="156" t="s">
        <v>125</v>
      </c>
      <c r="C30" s="203"/>
      <c r="D30" s="158" t="s">
        <v>13</v>
      </c>
      <c r="E30" s="159"/>
      <c r="F30" s="159"/>
      <c r="G30" s="159">
        <v>22000</v>
      </c>
      <c r="H30" s="159"/>
      <c r="I30" s="160">
        <v>21000</v>
      </c>
      <c r="J30" s="159"/>
      <c r="K30" s="160"/>
      <c r="L30" s="161"/>
      <c r="M30" s="162"/>
      <c r="N30" s="97"/>
    </row>
    <row r="31" spans="1:42" s="130" customFormat="1" ht="18" customHeight="1">
      <c r="A31" s="155" t="s">
        <v>65</v>
      </c>
      <c r="B31" s="202" t="s">
        <v>361</v>
      </c>
      <c r="C31" s="157"/>
      <c r="D31" s="204"/>
      <c r="E31" s="194"/>
      <c r="F31" s="194"/>
      <c r="G31" s="194"/>
      <c r="H31" s="194"/>
      <c r="I31" s="205"/>
      <c r="J31" s="194"/>
      <c r="K31" s="205"/>
      <c r="L31" s="207"/>
      <c r="M31" s="196"/>
      <c r="N31" s="129"/>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row>
    <row r="32" spans="1:42" s="132" customFormat="1" ht="18" customHeight="1">
      <c r="A32" s="155"/>
      <c r="B32" s="208" t="s">
        <v>288</v>
      </c>
      <c r="C32" s="209"/>
      <c r="D32" s="210" t="s">
        <v>13</v>
      </c>
      <c r="E32" s="211">
        <v>16930</v>
      </c>
      <c r="F32" s="211">
        <v>16980</v>
      </c>
      <c r="G32" s="211">
        <v>17010</v>
      </c>
      <c r="H32" s="211">
        <v>16950</v>
      </c>
      <c r="I32" s="212">
        <v>16970</v>
      </c>
      <c r="J32" s="211">
        <v>16980</v>
      </c>
      <c r="K32" s="211">
        <v>17010</v>
      </c>
      <c r="L32" s="211">
        <v>17050</v>
      </c>
      <c r="M32" s="162"/>
      <c r="N32" s="131"/>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row>
    <row r="33" spans="1:42" s="132" customFormat="1" ht="18" customHeight="1">
      <c r="A33" s="155"/>
      <c r="B33" s="140" t="s">
        <v>289</v>
      </c>
      <c r="C33" s="213"/>
      <c r="D33" s="152" t="s">
        <v>13</v>
      </c>
      <c r="E33" s="214">
        <v>17030</v>
      </c>
      <c r="F33" s="214">
        <v>17080</v>
      </c>
      <c r="G33" s="214">
        <v>17110</v>
      </c>
      <c r="H33" s="214">
        <v>17050</v>
      </c>
      <c r="I33" s="215">
        <v>17070</v>
      </c>
      <c r="J33" s="214">
        <v>17080</v>
      </c>
      <c r="K33" s="214">
        <v>17110</v>
      </c>
      <c r="L33" s="214">
        <v>17150</v>
      </c>
      <c r="M33" s="162"/>
      <c r="N33" s="131"/>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row>
    <row r="34" spans="1:42" s="132" customFormat="1" ht="18" customHeight="1">
      <c r="A34" s="155"/>
      <c r="B34" s="140" t="s">
        <v>290</v>
      </c>
      <c r="C34" s="213"/>
      <c r="D34" s="152" t="s">
        <v>13</v>
      </c>
      <c r="E34" s="214">
        <v>17030</v>
      </c>
      <c r="F34" s="214">
        <v>17080</v>
      </c>
      <c r="G34" s="214">
        <v>17110</v>
      </c>
      <c r="H34" s="214">
        <v>17050</v>
      </c>
      <c r="I34" s="215">
        <v>17070</v>
      </c>
      <c r="J34" s="214">
        <v>17080</v>
      </c>
      <c r="K34" s="214">
        <v>17110</v>
      </c>
      <c r="L34" s="214">
        <v>17150</v>
      </c>
      <c r="M34" s="162"/>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row>
    <row r="35" spans="1:42" s="132" customFormat="1" ht="18" customHeight="1">
      <c r="A35" s="155"/>
      <c r="B35" s="140" t="s">
        <v>291</v>
      </c>
      <c r="C35" s="213"/>
      <c r="D35" s="152" t="s">
        <v>13</v>
      </c>
      <c r="E35" s="214">
        <v>16980</v>
      </c>
      <c r="F35" s="214">
        <v>17030</v>
      </c>
      <c r="G35" s="214">
        <v>17060</v>
      </c>
      <c r="H35" s="214">
        <v>17000</v>
      </c>
      <c r="I35" s="215">
        <v>17020</v>
      </c>
      <c r="J35" s="214">
        <v>17030</v>
      </c>
      <c r="K35" s="214">
        <v>17060</v>
      </c>
      <c r="L35" s="214">
        <v>17100</v>
      </c>
      <c r="M35" s="162"/>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row>
    <row r="36" spans="1:42" s="132" customFormat="1" ht="18" customHeight="1">
      <c r="A36" s="155"/>
      <c r="B36" s="153" t="s">
        <v>292</v>
      </c>
      <c r="C36" s="216"/>
      <c r="D36" s="154" t="s">
        <v>13</v>
      </c>
      <c r="E36" s="217">
        <v>16930</v>
      </c>
      <c r="F36" s="217">
        <v>16980</v>
      </c>
      <c r="G36" s="217">
        <v>17010</v>
      </c>
      <c r="H36" s="217">
        <v>16950</v>
      </c>
      <c r="I36" s="218">
        <v>16970</v>
      </c>
      <c r="J36" s="217">
        <v>16980</v>
      </c>
      <c r="K36" s="217">
        <v>17010</v>
      </c>
      <c r="L36" s="217">
        <v>17050</v>
      </c>
      <c r="M36" s="162"/>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row>
    <row r="37" spans="1:13" ht="36.75" customHeight="1">
      <c r="A37" s="155">
        <v>5</v>
      </c>
      <c r="B37" s="202" t="s">
        <v>89</v>
      </c>
      <c r="C37" s="157"/>
      <c r="D37" s="158"/>
      <c r="E37" s="194"/>
      <c r="F37" s="159"/>
      <c r="G37" s="159"/>
      <c r="H37" s="159"/>
      <c r="I37" s="205"/>
      <c r="J37" s="205"/>
      <c r="K37" s="160"/>
      <c r="L37" s="161"/>
      <c r="M37" s="162"/>
    </row>
    <row r="38" spans="1:42" s="98" customFormat="1" ht="21" customHeight="1">
      <c r="A38" s="155"/>
      <c r="B38" s="148" t="s">
        <v>517</v>
      </c>
      <c r="C38" s="157"/>
      <c r="D38" s="219" t="s">
        <v>13</v>
      </c>
      <c r="E38" s="220">
        <v>1340</v>
      </c>
      <c r="F38" s="220">
        <v>1350</v>
      </c>
      <c r="G38" s="220">
        <v>1550</v>
      </c>
      <c r="H38" s="220">
        <v>1300</v>
      </c>
      <c r="I38" s="221">
        <v>1350</v>
      </c>
      <c r="J38" s="220">
        <v>1550</v>
      </c>
      <c r="K38" s="222">
        <v>1550</v>
      </c>
      <c r="L38" s="220">
        <v>1700</v>
      </c>
      <c r="M38" s="162"/>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row>
    <row r="39" spans="1:42" s="98" customFormat="1" ht="21" customHeight="1">
      <c r="A39" s="155"/>
      <c r="B39" s="148" t="s">
        <v>518</v>
      </c>
      <c r="C39" s="157"/>
      <c r="D39" s="219" t="s">
        <v>13</v>
      </c>
      <c r="E39" s="220">
        <v>1390</v>
      </c>
      <c r="F39" s="220">
        <v>1400</v>
      </c>
      <c r="G39" s="220">
        <v>1600</v>
      </c>
      <c r="H39" s="220">
        <v>1350</v>
      </c>
      <c r="I39" s="221">
        <v>1400</v>
      </c>
      <c r="J39" s="220">
        <v>1600</v>
      </c>
      <c r="K39" s="222">
        <v>1600</v>
      </c>
      <c r="L39" s="220">
        <v>1750</v>
      </c>
      <c r="M39" s="162"/>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row>
    <row r="40" spans="1:50" s="98" customFormat="1" ht="21" customHeight="1">
      <c r="A40" s="155"/>
      <c r="B40" s="223" t="s">
        <v>14</v>
      </c>
      <c r="C40" s="157"/>
      <c r="D40" s="158" t="s">
        <v>13</v>
      </c>
      <c r="E40" s="159"/>
      <c r="F40" s="159"/>
      <c r="G40" s="159"/>
      <c r="H40" s="159">
        <v>1550</v>
      </c>
      <c r="I40" s="205"/>
      <c r="J40" s="160">
        <v>1590</v>
      </c>
      <c r="K40" s="160">
        <v>1600</v>
      </c>
      <c r="L40" s="161">
        <v>1900</v>
      </c>
      <c r="M40" s="162"/>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row>
    <row r="41" spans="1:50" s="98" customFormat="1" ht="21" customHeight="1">
      <c r="A41" s="155"/>
      <c r="B41" s="223" t="s">
        <v>15</v>
      </c>
      <c r="C41" s="157"/>
      <c r="D41" s="158" t="s">
        <v>13</v>
      </c>
      <c r="E41" s="159"/>
      <c r="F41" s="159"/>
      <c r="G41" s="159"/>
      <c r="H41" s="159">
        <v>1560</v>
      </c>
      <c r="I41" s="205"/>
      <c r="J41" s="159">
        <v>1630</v>
      </c>
      <c r="K41" s="160">
        <v>1650</v>
      </c>
      <c r="L41" s="161">
        <v>2000</v>
      </c>
      <c r="M41" s="162"/>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row>
    <row r="42" spans="1:50" s="98" customFormat="1" ht="21" customHeight="1">
      <c r="A42" s="197"/>
      <c r="B42" s="224" t="s">
        <v>424</v>
      </c>
      <c r="C42" s="158"/>
      <c r="D42" s="158" t="s">
        <v>13</v>
      </c>
      <c r="E42" s="159">
        <v>1400</v>
      </c>
      <c r="F42" s="159">
        <v>1500</v>
      </c>
      <c r="G42" s="159">
        <v>1570</v>
      </c>
      <c r="H42" s="159">
        <v>1410</v>
      </c>
      <c r="I42" s="159">
        <v>1450</v>
      </c>
      <c r="J42" s="160">
        <v>1600</v>
      </c>
      <c r="K42" s="159">
        <v>1600</v>
      </c>
      <c r="L42" s="161">
        <v>1830</v>
      </c>
      <c r="M42" s="162"/>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row>
    <row r="43" spans="1:50" s="98" customFormat="1" ht="21" customHeight="1">
      <c r="A43" s="197"/>
      <c r="B43" s="224" t="s">
        <v>425</v>
      </c>
      <c r="C43" s="158"/>
      <c r="D43" s="158" t="s">
        <v>13</v>
      </c>
      <c r="E43" s="159">
        <v>1410</v>
      </c>
      <c r="F43" s="159">
        <v>1560</v>
      </c>
      <c r="G43" s="159">
        <v>1600</v>
      </c>
      <c r="H43" s="159">
        <v>1430</v>
      </c>
      <c r="I43" s="159">
        <v>1500</v>
      </c>
      <c r="J43" s="160">
        <v>1630</v>
      </c>
      <c r="K43" s="159">
        <v>1650</v>
      </c>
      <c r="L43" s="161">
        <v>1880</v>
      </c>
      <c r="M43" s="162"/>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row>
    <row r="44" spans="1:50" s="98" customFormat="1" ht="21" customHeight="1">
      <c r="A44" s="197"/>
      <c r="B44" s="224" t="s">
        <v>426</v>
      </c>
      <c r="C44" s="158"/>
      <c r="D44" s="158" t="s">
        <v>13</v>
      </c>
      <c r="E44" s="159">
        <v>1400</v>
      </c>
      <c r="F44" s="159">
        <v>1510</v>
      </c>
      <c r="G44" s="159">
        <v>1570</v>
      </c>
      <c r="H44" s="159">
        <v>1410</v>
      </c>
      <c r="I44" s="159">
        <v>1450</v>
      </c>
      <c r="J44" s="160">
        <v>1600</v>
      </c>
      <c r="K44" s="198">
        <v>1600</v>
      </c>
      <c r="L44" s="90">
        <v>1830</v>
      </c>
      <c r="M44" s="162"/>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row>
    <row r="45" spans="1:50" s="98" customFormat="1" ht="21" customHeight="1">
      <c r="A45" s="197"/>
      <c r="B45" s="224" t="s">
        <v>427</v>
      </c>
      <c r="C45" s="158"/>
      <c r="D45" s="158" t="s">
        <v>13</v>
      </c>
      <c r="E45" s="159">
        <v>1400</v>
      </c>
      <c r="F45" s="159">
        <v>1560</v>
      </c>
      <c r="G45" s="159">
        <v>1600</v>
      </c>
      <c r="H45" s="159">
        <v>1430</v>
      </c>
      <c r="I45" s="159">
        <v>1500</v>
      </c>
      <c r="J45" s="160">
        <v>1630</v>
      </c>
      <c r="K45" s="198">
        <v>1650</v>
      </c>
      <c r="L45" s="90">
        <v>1880</v>
      </c>
      <c r="M45" s="162"/>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row>
    <row r="46" spans="1:50" s="98" customFormat="1" ht="28.5" customHeight="1">
      <c r="A46" s="197"/>
      <c r="B46" s="148" t="s">
        <v>557</v>
      </c>
      <c r="C46" s="225"/>
      <c r="D46" s="219" t="s">
        <v>13</v>
      </c>
      <c r="E46" s="220">
        <v>1470</v>
      </c>
      <c r="F46" s="220">
        <v>1530</v>
      </c>
      <c r="G46" s="220">
        <v>1570</v>
      </c>
      <c r="H46" s="220">
        <v>1490</v>
      </c>
      <c r="I46" s="221">
        <v>1550</v>
      </c>
      <c r="J46" s="220">
        <v>1560</v>
      </c>
      <c r="K46" s="222">
        <v>1570</v>
      </c>
      <c r="L46" s="220">
        <v>1870</v>
      </c>
      <c r="M46" s="162"/>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row>
    <row r="47" spans="1:50" s="98" customFormat="1" ht="21" customHeight="1">
      <c r="A47" s="197"/>
      <c r="B47" s="148" t="s">
        <v>558</v>
      </c>
      <c r="C47" s="225"/>
      <c r="D47" s="219" t="s">
        <v>13</v>
      </c>
      <c r="E47" s="220">
        <v>1530</v>
      </c>
      <c r="F47" s="220">
        <v>1590</v>
      </c>
      <c r="G47" s="220">
        <v>1630</v>
      </c>
      <c r="H47" s="220">
        <v>1550</v>
      </c>
      <c r="I47" s="221">
        <v>1610</v>
      </c>
      <c r="J47" s="220">
        <v>1620</v>
      </c>
      <c r="K47" s="222">
        <v>1630</v>
      </c>
      <c r="L47" s="220">
        <v>1930</v>
      </c>
      <c r="M47" s="162"/>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row>
    <row r="48" spans="1:50" s="98" customFormat="1" ht="21" customHeight="1">
      <c r="A48" s="197"/>
      <c r="B48" s="140" t="s">
        <v>559</v>
      </c>
      <c r="C48" s="213"/>
      <c r="D48" s="152" t="s">
        <v>13</v>
      </c>
      <c r="E48" s="214"/>
      <c r="F48" s="214"/>
      <c r="G48" s="214"/>
      <c r="H48" s="214">
        <v>1430</v>
      </c>
      <c r="I48" s="215"/>
      <c r="J48" s="214"/>
      <c r="K48" s="226"/>
      <c r="L48" s="214"/>
      <c r="M48" s="162"/>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row>
    <row r="49" spans="1:50" s="98" customFormat="1" ht="21" customHeight="1">
      <c r="A49" s="197"/>
      <c r="B49" s="153" t="s">
        <v>560</v>
      </c>
      <c r="C49" s="216"/>
      <c r="D49" s="154" t="s">
        <v>13</v>
      </c>
      <c r="E49" s="217"/>
      <c r="F49" s="217"/>
      <c r="G49" s="217"/>
      <c r="H49" s="217">
        <v>1490</v>
      </c>
      <c r="I49" s="218"/>
      <c r="J49" s="217"/>
      <c r="K49" s="227"/>
      <c r="L49" s="217"/>
      <c r="M49" s="162"/>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row>
    <row r="50" spans="1:13" ht="22.5" customHeight="1">
      <c r="A50" s="155">
        <v>6</v>
      </c>
      <c r="B50" s="199" t="s">
        <v>110</v>
      </c>
      <c r="C50" s="228"/>
      <c r="D50" s="228"/>
      <c r="E50" s="229"/>
      <c r="F50" s="229"/>
      <c r="G50" s="229"/>
      <c r="H50" s="229"/>
      <c r="I50" s="230"/>
      <c r="J50" s="230"/>
      <c r="K50" s="230"/>
      <c r="L50" s="231"/>
      <c r="M50" s="232"/>
    </row>
    <row r="51" spans="1:13" ht="21.75" customHeight="1">
      <c r="A51" s="155"/>
      <c r="B51" s="224" t="s">
        <v>85</v>
      </c>
      <c r="C51" s="204"/>
      <c r="D51" s="158" t="s">
        <v>135</v>
      </c>
      <c r="E51" s="159">
        <v>170000</v>
      </c>
      <c r="F51" s="159">
        <v>154000</v>
      </c>
      <c r="G51" s="159">
        <v>170000</v>
      </c>
      <c r="H51" s="159">
        <v>145000</v>
      </c>
      <c r="I51" s="160">
        <v>140000</v>
      </c>
      <c r="J51" s="160">
        <v>185000</v>
      </c>
      <c r="K51" s="160">
        <v>261400</v>
      </c>
      <c r="L51" s="161">
        <v>220000</v>
      </c>
      <c r="M51" s="162"/>
    </row>
    <row r="52" spans="1:13" ht="21.75" customHeight="1">
      <c r="A52" s="155"/>
      <c r="B52" s="224" t="s">
        <v>115</v>
      </c>
      <c r="C52" s="204"/>
      <c r="D52" s="158" t="s">
        <v>135</v>
      </c>
      <c r="E52" s="159">
        <v>224838</v>
      </c>
      <c r="F52" s="159">
        <v>258500</v>
      </c>
      <c r="G52" s="159">
        <v>220000</v>
      </c>
      <c r="H52" s="159">
        <v>235000</v>
      </c>
      <c r="I52" s="160">
        <v>230000</v>
      </c>
      <c r="J52" s="160">
        <v>275000</v>
      </c>
      <c r="K52" s="160">
        <v>372000</v>
      </c>
      <c r="L52" s="161">
        <v>260000</v>
      </c>
      <c r="M52" s="162"/>
    </row>
    <row r="53" spans="1:13" ht="21.75" customHeight="1">
      <c r="A53" s="155"/>
      <c r="B53" s="224" t="s">
        <v>111</v>
      </c>
      <c r="C53" s="204"/>
      <c r="D53" s="158" t="s">
        <v>135</v>
      </c>
      <c r="E53" s="159">
        <v>224838</v>
      </c>
      <c r="F53" s="159">
        <v>258500</v>
      </c>
      <c r="G53" s="159">
        <v>220000</v>
      </c>
      <c r="H53" s="159">
        <v>235000</v>
      </c>
      <c r="I53" s="160">
        <v>230000</v>
      </c>
      <c r="J53" s="160">
        <v>275000</v>
      </c>
      <c r="K53" s="160">
        <v>372000</v>
      </c>
      <c r="L53" s="161">
        <v>320000</v>
      </c>
      <c r="M53" s="162"/>
    </row>
    <row r="54" spans="1:17" ht="21.75" customHeight="1">
      <c r="A54" s="155"/>
      <c r="B54" s="224" t="s">
        <v>112</v>
      </c>
      <c r="C54" s="204"/>
      <c r="D54" s="158" t="s">
        <v>135</v>
      </c>
      <c r="E54" s="159">
        <v>206656</v>
      </c>
      <c r="F54" s="159">
        <v>247500</v>
      </c>
      <c r="G54" s="159">
        <v>220000</v>
      </c>
      <c r="H54" s="159">
        <v>225000</v>
      </c>
      <c r="I54" s="160">
        <v>210000</v>
      </c>
      <c r="J54" s="160">
        <v>300000</v>
      </c>
      <c r="K54" s="160">
        <v>353000</v>
      </c>
      <c r="L54" s="161">
        <v>310000</v>
      </c>
      <c r="M54" s="162"/>
      <c r="N54" s="93" t="s">
        <v>265</v>
      </c>
      <c r="Q54" s="109" t="s">
        <v>268</v>
      </c>
    </row>
    <row r="55" spans="1:18" ht="21.75" customHeight="1">
      <c r="A55" s="155"/>
      <c r="B55" s="224" t="s">
        <v>113</v>
      </c>
      <c r="C55" s="204"/>
      <c r="D55" s="158" t="s">
        <v>135</v>
      </c>
      <c r="E55" s="159">
        <v>184250</v>
      </c>
      <c r="F55" s="159">
        <v>231000</v>
      </c>
      <c r="G55" s="159">
        <v>170000</v>
      </c>
      <c r="H55" s="159">
        <v>220000</v>
      </c>
      <c r="I55" s="160">
        <v>200000</v>
      </c>
      <c r="J55" s="160">
        <v>280000</v>
      </c>
      <c r="K55" s="160">
        <v>334000</v>
      </c>
      <c r="L55" s="161">
        <v>300000</v>
      </c>
      <c r="M55" s="162"/>
      <c r="N55" s="93" t="s">
        <v>266</v>
      </c>
      <c r="O55" s="93" t="s">
        <v>267</v>
      </c>
      <c r="Q55" s="109">
        <v>2033</v>
      </c>
      <c r="R55" s="109">
        <f>Q55*45</f>
        <v>91485</v>
      </c>
    </row>
    <row r="56" spans="1:22" ht="21.75" customHeight="1">
      <c r="A56" s="155"/>
      <c r="B56" s="224" t="s">
        <v>114</v>
      </c>
      <c r="C56" s="204"/>
      <c r="D56" s="158" t="s">
        <v>135</v>
      </c>
      <c r="E56" s="194"/>
      <c r="F56" s="159">
        <v>198000</v>
      </c>
      <c r="G56" s="194"/>
      <c r="H56" s="159"/>
      <c r="I56" s="205"/>
      <c r="J56" s="160">
        <v>260000</v>
      </c>
      <c r="K56" s="205"/>
      <c r="L56" s="161"/>
      <c r="M56" s="162"/>
      <c r="Q56" s="368"/>
      <c r="R56" s="368"/>
      <c r="S56" s="368"/>
      <c r="T56" s="368"/>
      <c r="U56" s="368"/>
      <c r="V56" s="368"/>
    </row>
    <row r="57" spans="1:22" ht="21.75" customHeight="1">
      <c r="A57" s="233"/>
      <c r="B57" s="224" t="s">
        <v>122</v>
      </c>
      <c r="C57" s="158"/>
      <c r="D57" s="158" t="s">
        <v>135</v>
      </c>
      <c r="E57" s="159"/>
      <c r="F57" s="159">
        <v>230000</v>
      </c>
      <c r="G57" s="159"/>
      <c r="H57" s="159">
        <v>230000</v>
      </c>
      <c r="I57" s="160">
        <v>220000</v>
      </c>
      <c r="J57" s="160"/>
      <c r="K57" s="160"/>
      <c r="L57" s="161"/>
      <c r="M57" s="162"/>
      <c r="Q57" s="368"/>
      <c r="R57" s="368"/>
      <c r="S57" s="368"/>
      <c r="T57" s="368"/>
      <c r="U57" s="368"/>
      <c r="V57" s="368"/>
    </row>
    <row r="58" spans="1:50" s="101" customFormat="1" ht="21.75" customHeight="1">
      <c r="A58" s="233"/>
      <c r="B58" s="224" t="s">
        <v>231</v>
      </c>
      <c r="C58" s="158"/>
      <c r="D58" s="158" t="s">
        <v>135</v>
      </c>
      <c r="E58" s="159"/>
      <c r="F58" s="159">
        <v>195000</v>
      </c>
      <c r="G58" s="159"/>
      <c r="H58" s="159">
        <v>200000</v>
      </c>
      <c r="I58" s="160">
        <v>200000</v>
      </c>
      <c r="J58" s="160"/>
      <c r="K58" s="160"/>
      <c r="L58" s="161"/>
      <c r="M58" s="162"/>
      <c r="P58" s="117"/>
      <c r="Q58" s="369"/>
      <c r="R58" s="369"/>
      <c r="S58" s="377" t="s">
        <v>614</v>
      </c>
      <c r="T58" s="369"/>
      <c r="U58" s="369"/>
      <c r="V58" s="369"/>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row>
    <row r="59" spans="1:42" s="98" customFormat="1" ht="57" customHeight="1">
      <c r="A59" s="184">
        <v>7</v>
      </c>
      <c r="B59" s="234" t="s">
        <v>86</v>
      </c>
      <c r="C59" s="235"/>
      <c r="D59" s="187"/>
      <c r="E59" s="236"/>
      <c r="F59" s="378" t="s">
        <v>617</v>
      </c>
      <c r="G59" s="236"/>
      <c r="H59" s="236"/>
      <c r="I59" s="237"/>
      <c r="J59" s="238"/>
      <c r="K59" s="238"/>
      <c r="L59" s="239"/>
      <c r="M59" s="162"/>
      <c r="N59" s="98" t="s">
        <v>263</v>
      </c>
      <c r="Q59" s="392" t="s">
        <v>522</v>
      </c>
      <c r="R59" s="392"/>
      <c r="S59" s="376" t="s">
        <v>521</v>
      </c>
      <c r="T59" s="370" t="s">
        <v>520</v>
      </c>
      <c r="U59" s="370" t="s">
        <v>613</v>
      </c>
      <c r="V59" s="371"/>
      <c r="W59" s="109"/>
      <c r="X59" s="109"/>
      <c r="Y59" s="109"/>
      <c r="Z59" s="109"/>
      <c r="AA59" s="109"/>
      <c r="AB59" s="109"/>
      <c r="AC59" s="109"/>
      <c r="AD59" s="109"/>
      <c r="AE59" s="109"/>
      <c r="AF59" s="109"/>
      <c r="AG59" s="109"/>
      <c r="AH59" s="109"/>
      <c r="AI59" s="109"/>
      <c r="AJ59" s="109"/>
      <c r="AK59" s="109"/>
      <c r="AL59" s="109"/>
      <c r="AM59" s="109"/>
      <c r="AN59" s="109"/>
      <c r="AO59" s="109"/>
      <c r="AP59" s="109"/>
    </row>
    <row r="60" spans="1:42" s="98" customFormat="1" ht="21" customHeight="1">
      <c r="A60" s="155"/>
      <c r="B60" s="224" t="s">
        <v>16</v>
      </c>
      <c r="C60" s="158"/>
      <c r="D60" s="158" t="s">
        <v>17</v>
      </c>
      <c r="E60" s="159">
        <v>280000</v>
      </c>
      <c r="F60" s="240">
        <v>358210</v>
      </c>
      <c r="G60" s="159">
        <v>360000</v>
      </c>
      <c r="H60" s="159">
        <v>250000</v>
      </c>
      <c r="I60" s="160">
        <v>170000</v>
      </c>
      <c r="J60" s="160">
        <v>320000</v>
      </c>
      <c r="K60" s="160">
        <v>170000</v>
      </c>
      <c r="L60" s="161">
        <v>170000</v>
      </c>
      <c r="M60" s="162"/>
      <c r="N60" s="98" t="s">
        <v>264</v>
      </c>
      <c r="Q60" s="392">
        <f>1.2*25*2607</f>
        <v>78210</v>
      </c>
      <c r="R60" s="392"/>
      <c r="S60" s="375">
        <f>280000+Q60</f>
        <v>358210</v>
      </c>
      <c r="T60" s="370">
        <f>U60-S60</f>
        <v>16294</v>
      </c>
      <c r="U60" s="372">
        <v>374504</v>
      </c>
      <c r="V60" s="371"/>
      <c r="W60" s="368" t="s">
        <v>16</v>
      </c>
      <c r="X60" s="109"/>
      <c r="Y60" s="109"/>
      <c r="Z60" s="109"/>
      <c r="AA60" s="109"/>
      <c r="AB60" s="109"/>
      <c r="AC60" s="109"/>
      <c r="AD60" s="109"/>
      <c r="AE60" s="109"/>
      <c r="AF60" s="109"/>
      <c r="AG60" s="109"/>
      <c r="AH60" s="109"/>
      <c r="AI60" s="109"/>
      <c r="AJ60" s="109"/>
      <c r="AK60" s="109"/>
      <c r="AL60" s="109"/>
      <c r="AM60" s="109"/>
      <c r="AN60" s="109"/>
      <c r="AO60" s="109"/>
      <c r="AP60" s="109"/>
    </row>
    <row r="61" spans="1:42" s="98" customFormat="1" ht="21" customHeight="1">
      <c r="A61" s="155"/>
      <c r="B61" s="224" t="s">
        <v>18</v>
      </c>
      <c r="C61" s="158"/>
      <c r="D61" s="158" t="s">
        <v>17</v>
      </c>
      <c r="E61" s="159">
        <v>330000</v>
      </c>
      <c r="F61" s="240">
        <v>419941.5</v>
      </c>
      <c r="G61" s="159">
        <v>380000</v>
      </c>
      <c r="H61" s="159">
        <v>270000</v>
      </c>
      <c r="I61" s="160">
        <v>190000</v>
      </c>
      <c r="J61" s="160">
        <v>350000</v>
      </c>
      <c r="K61" s="160">
        <v>200000</v>
      </c>
      <c r="L61" s="161">
        <v>200000</v>
      </c>
      <c r="M61" s="162"/>
      <c r="Q61" s="392">
        <f>1.38*25*2607</f>
        <v>89941.5</v>
      </c>
      <c r="R61" s="392"/>
      <c r="S61" s="375">
        <f>330000+Q61</f>
        <v>419941.5</v>
      </c>
      <c r="T61" s="370">
        <f>U61-S61</f>
        <v>4562.5</v>
      </c>
      <c r="U61" s="372">
        <v>424504</v>
      </c>
      <c r="V61" s="371"/>
      <c r="W61" s="368" t="s">
        <v>18</v>
      </c>
      <c r="X61" s="109"/>
      <c r="Y61" s="109"/>
      <c r="Z61" s="109"/>
      <c r="AA61" s="109"/>
      <c r="AB61" s="109"/>
      <c r="AC61" s="109"/>
      <c r="AD61" s="109"/>
      <c r="AE61" s="109"/>
      <c r="AF61" s="109"/>
      <c r="AG61" s="109"/>
      <c r="AH61" s="109"/>
      <c r="AI61" s="109"/>
      <c r="AJ61" s="109"/>
      <c r="AK61" s="109"/>
      <c r="AL61" s="109"/>
      <c r="AM61" s="109"/>
      <c r="AN61" s="109"/>
      <c r="AO61" s="109"/>
      <c r="AP61" s="109"/>
    </row>
    <row r="62" spans="1:42" s="98" customFormat="1" ht="21" customHeight="1">
      <c r="A62" s="155"/>
      <c r="B62" s="224" t="s">
        <v>160</v>
      </c>
      <c r="C62" s="158"/>
      <c r="D62" s="158"/>
      <c r="E62" s="159"/>
      <c r="F62" s="159"/>
      <c r="G62" s="159"/>
      <c r="H62" s="159">
        <v>300000</v>
      </c>
      <c r="I62" s="160"/>
      <c r="J62" s="160">
        <v>330000</v>
      </c>
      <c r="K62" s="160"/>
      <c r="L62" s="161"/>
      <c r="M62" s="162"/>
      <c r="N62" s="98" t="s">
        <v>262</v>
      </c>
      <c r="Q62" s="369"/>
      <c r="R62" s="373"/>
      <c r="S62" s="368"/>
      <c r="T62" s="368"/>
      <c r="U62" s="368"/>
      <c r="V62" s="371"/>
      <c r="W62" s="109"/>
      <c r="X62" s="109"/>
      <c r="Y62" s="109"/>
      <c r="Z62" s="109"/>
      <c r="AA62" s="109"/>
      <c r="AB62" s="109"/>
      <c r="AC62" s="109"/>
      <c r="AD62" s="109"/>
      <c r="AE62" s="109"/>
      <c r="AF62" s="109"/>
      <c r="AG62" s="109"/>
      <c r="AH62" s="109"/>
      <c r="AI62" s="109"/>
      <c r="AJ62" s="109"/>
      <c r="AK62" s="109"/>
      <c r="AL62" s="109"/>
      <c r="AM62" s="109"/>
      <c r="AN62" s="109"/>
      <c r="AO62" s="109"/>
      <c r="AP62" s="109"/>
    </row>
    <row r="63" spans="1:42" s="98" customFormat="1" ht="21" customHeight="1">
      <c r="A63" s="155">
        <v>8</v>
      </c>
      <c r="B63" s="199" t="s">
        <v>19</v>
      </c>
      <c r="C63" s="158"/>
      <c r="D63" s="158"/>
      <c r="E63" s="159"/>
      <c r="F63" s="159"/>
      <c r="G63" s="159"/>
      <c r="H63" s="159"/>
      <c r="I63" s="159"/>
      <c r="J63" s="160"/>
      <c r="K63" s="160"/>
      <c r="L63" s="161"/>
      <c r="M63" s="162"/>
      <c r="Q63" s="368"/>
      <c r="R63" s="368"/>
      <c r="S63" s="368"/>
      <c r="T63" s="371"/>
      <c r="U63" s="368"/>
      <c r="V63" s="368"/>
      <c r="W63" s="109"/>
      <c r="X63" s="109"/>
      <c r="Y63" s="109"/>
      <c r="Z63" s="109"/>
      <c r="AA63" s="109"/>
      <c r="AB63" s="109"/>
      <c r="AC63" s="109"/>
      <c r="AD63" s="109"/>
      <c r="AE63" s="109"/>
      <c r="AF63" s="109"/>
      <c r="AG63" s="109"/>
      <c r="AH63" s="109"/>
      <c r="AI63" s="109"/>
      <c r="AJ63" s="109"/>
      <c r="AK63" s="109"/>
      <c r="AL63" s="109"/>
      <c r="AM63" s="109"/>
      <c r="AN63" s="109"/>
      <c r="AO63" s="109"/>
      <c r="AP63" s="109"/>
    </row>
    <row r="64" spans="1:42" s="98" customFormat="1" ht="18.75" customHeight="1">
      <c r="A64" s="155" t="s">
        <v>20</v>
      </c>
      <c r="B64" s="199" t="s">
        <v>523</v>
      </c>
      <c r="C64" s="158"/>
      <c r="D64" s="158"/>
      <c r="E64" s="159"/>
      <c r="F64" s="159"/>
      <c r="G64" s="159"/>
      <c r="H64" s="159"/>
      <c r="I64" s="159"/>
      <c r="J64" s="160"/>
      <c r="K64" s="160"/>
      <c r="L64" s="161"/>
      <c r="M64" s="162"/>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row>
    <row r="65" spans="1:20" s="98" customFormat="1" ht="51.75" customHeight="1">
      <c r="A65" s="360" t="s">
        <v>525</v>
      </c>
      <c r="B65" s="6" t="s">
        <v>603</v>
      </c>
      <c r="C65" s="5"/>
      <c r="D65" s="5"/>
      <c r="E65" s="320">
        <v>1400</v>
      </c>
      <c r="F65" s="320">
        <v>1480</v>
      </c>
      <c r="G65" s="361"/>
      <c r="H65" s="320">
        <v>1300</v>
      </c>
      <c r="I65" s="320">
        <v>1370</v>
      </c>
      <c r="J65" s="321">
        <v>1500</v>
      </c>
      <c r="K65" s="321">
        <v>1720</v>
      </c>
      <c r="L65" s="322">
        <v>1800</v>
      </c>
      <c r="M65" s="323"/>
      <c r="Q65" s="98">
        <f>(1992.4+1957.9+1976.1+1985.2+1979.4)/5</f>
        <v>1978.2</v>
      </c>
      <c r="S65" s="358"/>
      <c r="T65" s="359"/>
    </row>
    <row r="66" spans="1:20" s="98" customFormat="1" ht="51" customHeight="1">
      <c r="A66" s="360" t="s">
        <v>526</v>
      </c>
      <c r="B66" s="6" t="s">
        <v>604</v>
      </c>
      <c r="C66" s="5"/>
      <c r="D66" s="5"/>
      <c r="E66" s="320">
        <v>1400</v>
      </c>
      <c r="F66" s="320">
        <v>1400</v>
      </c>
      <c r="G66" s="361">
        <v>1250</v>
      </c>
      <c r="H66" s="320"/>
      <c r="I66" s="320"/>
      <c r="J66" s="321"/>
      <c r="K66" s="321"/>
      <c r="L66" s="322"/>
      <c r="M66" s="323"/>
      <c r="Q66" s="98">
        <f>(3190+3089+3129+3215+3050)/5</f>
        <v>3134.6</v>
      </c>
      <c r="S66" s="358"/>
      <c r="T66" s="359"/>
    </row>
    <row r="67" spans="1:20" s="98" customFormat="1" ht="66" customHeight="1">
      <c r="A67" s="360"/>
      <c r="B67" s="6" t="s">
        <v>605</v>
      </c>
      <c r="C67" s="5"/>
      <c r="D67" s="5"/>
      <c r="E67" s="320">
        <v>1350</v>
      </c>
      <c r="F67" s="320">
        <v>1350</v>
      </c>
      <c r="G67" s="361">
        <v>1200</v>
      </c>
      <c r="H67" s="320"/>
      <c r="I67" s="320"/>
      <c r="J67" s="321"/>
      <c r="K67" s="321"/>
      <c r="L67" s="322"/>
      <c r="M67" s="323"/>
      <c r="Q67" s="98">
        <f>(2181+2241+2182+2159+2258)/5</f>
        <v>2204.2</v>
      </c>
      <c r="S67" s="358"/>
      <c r="T67" s="359"/>
    </row>
    <row r="68" spans="1:42" s="98" customFormat="1" ht="69" customHeight="1">
      <c r="A68" s="360" t="s">
        <v>527</v>
      </c>
      <c r="B68" s="6" t="s">
        <v>606</v>
      </c>
      <c r="C68" s="5"/>
      <c r="D68" s="5"/>
      <c r="E68" s="320">
        <v>1500</v>
      </c>
      <c r="F68" s="320"/>
      <c r="G68" s="361"/>
      <c r="H68" s="320">
        <v>1450</v>
      </c>
      <c r="I68" s="320">
        <v>1420</v>
      </c>
      <c r="J68" s="321">
        <v>1520</v>
      </c>
      <c r="K68" s="321">
        <v>1620</v>
      </c>
      <c r="L68" s="322">
        <v>1640</v>
      </c>
      <c r="M68" s="323"/>
      <c r="Q68" s="98">
        <f>(2224+2293+2229+2236+2253)/5</f>
        <v>2247</v>
      </c>
      <c r="R68" s="109"/>
      <c r="S68" s="114"/>
      <c r="T68" s="374"/>
      <c r="U68" s="374"/>
      <c r="V68" s="109"/>
      <c r="W68" s="109"/>
      <c r="X68" s="109"/>
      <c r="Y68" s="109"/>
      <c r="Z68" s="109"/>
      <c r="AA68" s="109"/>
      <c r="AB68" s="109"/>
      <c r="AC68" s="109"/>
      <c r="AD68" s="109"/>
      <c r="AE68" s="109"/>
      <c r="AF68" s="109"/>
      <c r="AG68" s="109"/>
      <c r="AH68" s="109"/>
      <c r="AI68" s="109"/>
      <c r="AJ68" s="109"/>
      <c r="AK68" s="109"/>
      <c r="AL68" s="109"/>
      <c r="AM68" s="109"/>
      <c r="AN68" s="109"/>
      <c r="AO68" s="109"/>
      <c r="AP68" s="109"/>
    </row>
    <row r="69" spans="1:42" s="98" customFormat="1" ht="24" customHeight="1">
      <c r="A69" s="317" t="s">
        <v>65</v>
      </c>
      <c r="B69" s="362" t="s">
        <v>611</v>
      </c>
      <c r="C69" s="363"/>
      <c r="D69" s="363"/>
      <c r="E69" s="364"/>
      <c r="F69" s="364"/>
      <c r="G69" s="365"/>
      <c r="H69" s="364"/>
      <c r="I69" s="364"/>
      <c r="J69" s="364"/>
      <c r="K69" s="364"/>
      <c r="L69" s="322"/>
      <c r="M69" s="323"/>
      <c r="O69" s="98">
        <v>416</v>
      </c>
      <c r="Q69" s="109" t="s">
        <v>234</v>
      </c>
      <c r="R69" s="109"/>
      <c r="S69" s="114"/>
      <c r="T69" s="114"/>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row>
    <row r="70" spans="1:42" s="98" customFormat="1" ht="49.5" customHeight="1">
      <c r="A70" s="317"/>
      <c r="B70" s="6" t="s">
        <v>612</v>
      </c>
      <c r="C70" s="363"/>
      <c r="D70" s="5" t="s">
        <v>21</v>
      </c>
      <c r="E70" s="320"/>
      <c r="F70" s="320"/>
      <c r="G70" s="320">
        <v>1350</v>
      </c>
      <c r="H70" s="320"/>
      <c r="I70" s="321"/>
      <c r="J70" s="321"/>
      <c r="K70" s="321"/>
      <c r="L70" s="366"/>
      <c r="M70" s="367"/>
      <c r="O70" s="98">
        <v>1</v>
      </c>
      <c r="Q70" s="109"/>
      <c r="R70" s="109"/>
      <c r="S70" s="114"/>
      <c r="T70" s="114"/>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row>
    <row r="71" spans="1:42" s="98" customFormat="1" ht="31.5" customHeight="1">
      <c r="A71" s="317" t="s">
        <v>258</v>
      </c>
      <c r="B71" s="362" t="s">
        <v>609</v>
      </c>
      <c r="C71" s="363"/>
      <c r="D71" s="5"/>
      <c r="E71" s="320"/>
      <c r="F71" s="320"/>
      <c r="G71" s="320"/>
      <c r="H71" s="320"/>
      <c r="I71" s="321"/>
      <c r="J71" s="321"/>
      <c r="K71" s="321"/>
      <c r="L71" s="366"/>
      <c r="M71" s="367"/>
      <c r="Q71" s="109"/>
      <c r="R71" s="109"/>
      <c r="S71" s="114"/>
      <c r="T71" s="114"/>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row>
    <row r="72" spans="1:20" s="98" customFormat="1" ht="26.25" customHeight="1">
      <c r="A72" s="317"/>
      <c r="B72" s="6" t="s">
        <v>608</v>
      </c>
      <c r="C72" s="363"/>
      <c r="D72" s="5" t="s">
        <v>21</v>
      </c>
      <c r="E72" s="320"/>
      <c r="F72" s="320"/>
      <c r="G72" s="320"/>
      <c r="H72" s="320">
        <v>1600</v>
      </c>
      <c r="I72" s="321"/>
      <c r="J72" s="321">
        <v>1900</v>
      </c>
      <c r="K72" s="321"/>
      <c r="L72" s="321">
        <v>2000</v>
      </c>
      <c r="M72" s="367"/>
      <c r="S72" s="358"/>
      <c r="T72" s="358"/>
    </row>
    <row r="73" spans="1:20" s="98" customFormat="1" ht="27" customHeight="1">
      <c r="A73" s="317"/>
      <c r="B73" s="6" t="s">
        <v>610</v>
      </c>
      <c r="C73" s="363"/>
      <c r="D73" s="5" t="s">
        <v>21</v>
      </c>
      <c r="E73" s="320"/>
      <c r="F73" s="320"/>
      <c r="G73" s="320"/>
      <c r="H73" s="320">
        <v>1400</v>
      </c>
      <c r="I73" s="321"/>
      <c r="J73" s="321">
        <v>1800</v>
      </c>
      <c r="K73" s="321">
        <v>1600</v>
      </c>
      <c r="L73" s="321"/>
      <c r="M73" s="367"/>
      <c r="S73" s="358"/>
      <c r="T73" s="359"/>
    </row>
    <row r="74" spans="1:42" s="98" customFormat="1" ht="21" customHeight="1">
      <c r="A74" s="155" t="s">
        <v>607</v>
      </c>
      <c r="B74" s="199" t="s">
        <v>88</v>
      </c>
      <c r="C74" s="204"/>
      <c r="D74" s="204"/>
      <c r="E74" s="194"/>
      <c r="F74" s="194"/>
      <c r="G74" s="194"/>
      <c r="H74" s="194"/>
      <c r="I74" s="205"/>
      <c r="J74" s="205"/>
      <c r="K74" s="160"/>
      <c r="L74" s="241"/>
      <c r="M74" s="162"/>
      <c r="N74" s="98">
        <v>1</v>
      </c>
      <c r="O74" s="98">
        <v>1.4</v>
      </c>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row>
    <row r="75" spans="1:42" s="98" customFormat="1" ht="21" customHeight="1">
      <c r="A75" s="155" t="s">
        <v>157</v>
      </c>
      <c r="B75" s="242" t="s">
        <v>26</v>
      </c>
      <c r="C75" s="158"/>
      <c r="D75" s="158"/>
      <c r="E75" s="159"/>
      <c r="F75" s="159"/>
      <c r="G75" s="159"/>
      <c r="H75" s="159"/>
      <c r="I75" s="160"/>
      <c r="J75" s="160"/>
      <c r="K75" s="160"/>
      <c r="L75" s="241"/>
      <c r="M75" s="162"/>
      <c r="N75" s="98">
        <v>1000</v>
      </c>
      <c r="O75" s="98">
        <f>N75*O74</f>
        <v>1400</v>
      </c>
      <c r="Q75" s="109">
        <f>20*3130</f>
        <v>62600</v>
      </c>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row>
    <row r="76" spans="1:50" s="98" customFormat="1" ht="24" customHeight="1">
      <c r="A76" s="155"/>
      <c r="B76" s="224" t="s">
        <v>123</v>
      </c>
      <c r="C76" s="158"/>
      <c r="D76" s="158" t="s">
        <v>24</v>
      </c>
      <c r="E76" s="159">
        <v>140000</v>
      </c>
      <c r="F76" s="159">
        <v>145000</v>
      </c>
      <c r="G76" s="159">
        <v>151000</v>
      </c>
      <c r="H76" s="159">
        <v>150000</v>
      </c>
      <c r="I76" s="160"/>
      <c r="J76" s="160">
        <v>153000</v>
      </c>
      <c r="K76" s="159">
        <v>155000</v>
      </c>
      <c r="L76" s="241">
        <v>160000</v>
      </c>
      <c r="M76" s="162"/>
      <c r="N76" s="98">
        <v>1</v>
      </c>
      <c r="P76" s="109"/>
      <c r="Q76" s="109">
        <f>Q75/N75</f>
        <v>62.6</v>
      </c>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row>
    <row r="77" spans="1:50" s="98" customFormat="1" ht="24" customHeight="1">
      <c r="A77" s="155"/>
      <c r="B77" s="224" t="s">
        <v>124</v>
      </c>
      <c r="C77" s="158"/>
      <c r="D77" s="158" t="s">
        <v>24</v>
      </c>
      <c r="E77" s="159">
        <v>97000</v>
      </c>
      <c r="F77" s="159">
        <v>100000</v>
      </c>
      <c r="G77" s="159">
        <v>110000</v>
      </c>
      <c r="H77" s="159">
        <v>100000</v>
      </c>
      <c r="I77" s="160">
        <v>105000</v>
      </c>
      <c r="J77" s="160">
        <v>115000</v>
      </c>
      <c r="K77" s="160">
        <v>120000</v>
      </c>
      <c r="L77" s="241">
        <v>115000</v>
      </c>
      <c r="M77" s="162"/>
      <c r="N77" s="98" t="s">
        <v>269</v>
      </c>
      <c r="O77" s="98" t="s">
        <v>270</v>
      </c>
      <c r="P77" s="109"/>
      <c r="Q77" s="109" t="s">
        <v>271</v>
      </c>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row>
    <row r="78" spans="1:50" s="98" customFormat="1" ht="24" customHeight="1">
      <c r="A78" s="155"/>
      <c r="B78" s="224" t="s">
        <v>351</v>
      </c>
      <c r="C78" s="158"/>
      <c r="D78" s="158" t="s">
        <v>24</v>
      </c>
      <c r="E78" s="159">
        <v>80000</v>
      </c>
      <c r="F78" s="159">
        <v>85000</v>
      </c>
      <c r="G78" s="159">
        <v>88000</v>
      </c>
      <c r="H78" s="159">
        <v>85000</v>
      </c>
      <c r="I78" s="160">
        <v>86000</v>
      </c>
      <c r="J78" s="160">
        <v>90000</v>
      </c>
      <c r="K78" s="160">
        <v>105000</v>
      </c>
      <c r="L78" s="241">
        <v>110000</v>
      </c>
      <c r="M78" s="162"/>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row>
    <row r="79" spans="1:50" s="98" customFormat="1" ht="24" customHeight="1">
      <c r="A79" s="155"/>
      <c r="B79" s="224" t="s">
        <v>25</v>
      </c>
      <c r="C79" s="158"/>
      <c r="D79" s="158" t="s">
        <v>24</v>
      </c>
      <c r="E79" s="159">
        <v>85000</v>
      </c>
      <c r="F79" s="159">
        <f>E79</f>
        <v>85000</v>
      </c>
      <c r="G79" s="159">
        <v>93000</v>
      </c>
      <c r="H79" s="159">
        <v>90000</v>
      </c>
      <c r="I79" s="160"/>
      <c r="J79" s="160">
        <v>95000</v>
      </c>
      <c r="K79" s="160">
        <v>97000</v>
      </c>
      <c r="L79" s="241">
        <v>100000</v>
      </c>
      <c r="M79" s="162"/>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row>
    <row r="80" spans="1:50" s="98" customFormat="1" ht="24" customHeight="1">
      <c r="A80" s="155"/>
      <c r="B80" s="224" t="s">
        <v>235</v>
      </c>
      <c r="C80" s="204"/>
      <c r="D80" s="158" t="s">
        <v>24</v>
      </c>
      <c r="E80" s="159">
        <v>80000</v>
      </c>
      <c r="F80" s="159">
        <f>E80</f>
        <v>80000</v>
      </c>
      <c r="G80" s="159"/>
      <c r="H80" s="159">
        <v>85000</v>
      </c>
      <c r="I80" s="160"/>
      <c r="J80" s="160">
        <v>87000</v>
      </c>
      <c r="K80" s="160">
        <v>95000</v>
      </c>
      <c r="L80" s="241">
        <v>100000</v>
      </c>
      <c r="M80" s="162"/>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row>
    <row r="81" spans="1:50" s="98" customFormat="1" ht="24" customHeight="1">
      <c r="A81" s="155"/>
      <c r="B81" s="224" t="s">
        <v>236</v>
      </c>
      <c r="C81" s="204"/>
      <c r="D81" s="158" t="s">
        <v>24</v>
      </c>
      <c r="E81" s="159"/>
      <c r="F81" s="159"/>
      <c r="G81" s="159"/>
      <c r="H81" s="159">
        <f>H82</f>
        <v>90000</v>
      </c>
      <c r="I81" s="160"/>
      <c r="J81" s="160"/>
      <c r="K81" s="160"/>
      <c r="L81" s="241"/>
      <c r="M81" s="162"/>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row>
    <row r="82" spans="1:50" s="98" customFormat="1" ht="24" customHeight="1">
      <c r="A82" s="155"/>
      <c r="B82" s="224" t="s">
        <v>237</v>
      </c>
      <c r="C82" s="204"/>
      <c r="D82" s="158" t="s">
        <v>24</v>
      </c>
      <c r="E82" s="159"/>
      <c r="F82" s="159"/>
      <c r="G82" s="159"/>
      <c r="H82" s="159">
        <v>90000</v>
      </c>
      <c r="I82" s="160"/>
      <c r="J82" s="160"/>
      <c r="K82" s="160"/>
      <c r="L82" s="241"/>
      <c r="M82" s="162"/>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row>
    <row r="83" spans="1:50" s="98" customFormat="1" ht="25.5" customHeight="1">
      <c r="A83" s="155" t="s">
        <v>157</v>
      </c>
      <c r="B83" s="242" t="s">
        <v>27</v>
      </c>
      <c r="C83" s="158"/>
      <c r="D83" s="158" t="s">
        <v>91</v>
      </c>
      <c r="E83" s="159"/>
      <c r="F83" s="159"/>
      <c r="G83" s="159"/>
      <c r="H83" s="159"/>
      <c r="I83" s="160"/>
      <c r="J83" s="160"/>
      <c r="K83" s="160"/>
      <c r="L83" s="241"/>
      <c r="M83" s="162"/>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row>
    <row r="84" spans="1:50" s="98" customFormat="1" ht="24" customHeight="1">
      <c r="A84" s="155"/>
      <c r="B84" s="224" t="s">
        <v>123</v>
      </c>
      <c r="C84" s="158"/>
      <c r="D84" s="158" t="s">
        <v>24</v>
      </c>
      <c r="E84" s="159"/>
      <c r="F84" s="159">
        <v>160000</v>
      </c>
      <c r="G84" s="159"/>
      <c r="H84" s="159">
        <v>150000</v>
      </c>
      <c r="I84" s="160"/>
      <c r="J84" s="160"/>
      <c r="K84" s="160"/>
      <c r="L84" s="241">
        <v>175000</v>
      </c>
      <c r="M84" s="162"/>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row>
    <row r="85" spans="1:50" s="98" customFormat="1" ht="24" customHeight="1">
      <c r="A85" s="155"/>
      <c r="B85" s="224" t="s">
        <v>124</v>
      </c>
      <c r="C85" s="158"/>
      <c r="D85" s="158" t="s">
        <v>24</v>
      </c>
      <c r="E85" s="159"/>
      <c r="F85" s="159">
        <v>140000</v>
      </c>
      <c r="G85" s="159"/>
      <c r="H85" s="159">
        <v>100000</v>
      </c>
      <c r="I85" s="160"/>
      <c r="J85" s="160"/>
      <c r="K85" s="160"/>
      <c r="L85" s="241">
        <v>115000</v>
      </c>
      <c r="M85" s="162"/>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row>
    <row r="86" spans="1:50" s="98" customFormat="1" ht="24" customHeight="1">
      <c r="A86" s="155"/>
      <c r="B86" s="224" t="s">
        <v>28</v>
      </c>
      <c r="C86" s="158"/>
      <c r="D86" s="158" t="s">
        <v>24</v>
      </c>
      <c r="E86" s="159"/>
      <c r="F86" s="159">
        <v>98000</v>
      </c>
      <c r="G86" s="159"/>
      <c r="H86" s="159">
        <v>85000</v>
      </c>
      <c r="I86" s="160">
        <v>95000</v>
      </c>
      <c r="J86" s="160"/>
      <c r="K86" s="160"/>
      <c r="L86" s="241">
        <v>100000</v>
      </c>
      <c r="M86" s="162"/>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row>
    <row r="87" spans="1:50" s="98" customFormat="1" ht="24" customHeight="1">
      <c r="A87" s="243"/>
      <c r="B87" s="224" t="s">
        <v>136</v>
      </c>
      <c r="C87" s="158"/>
      <c r="D87" s="158" t="s">
        <v>24</v>
      </c>
      <c r="E87" s="159"/>
      <c r="F87" s="159">
        <v>90000</v>
      </c>
      <c r="G87" s="159"/>
      <c r="H87" s="159">
        <v>83000</v>
      </c>
      <c r="I87" s="160"/>
      <c r="J87" s="160"/>
      <c r="K87" s="160"/>
      <c r="L87" s="241">
        <v>115000</v>
      </c>
      <c r="M87" s="162"/>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row>
    <row r="88" spans="1:50" s="98" customFormat="1" ht="24" customHeight="1">
      <c r="A88" s="243"/>
      <c r="B88" s="224" t="s">
        <v>29</v>
      </c>
      <c r="C88" s="158"/>
      <c r="D88" s="158" t="s">
        <v>24</v>
      </c>
      <c r="E88" s="159"/>
      <c r="F88" s="159">
        <v>85000</v>
      </c>
      <c r="G88" s="159"/>
      <c r="H88" s="159">
        <v>85000</v>
      </c>
      <c r="I88" s="160"/>
      <c r="J88" s="160"/>
      <c r="K88" s="160"/>
      <c r="L88" s="241">
        <v>100000</v>
      </c>
      <c r="M88" s="162"/>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row>
    <row r="89" spans="1:50" s="98" customFormat="1" ht="23.25" customHeight="1">
      <c r="A89" s="155" t="s">
        <v>157</v>
      </c>
      <c r="B89" s="242" t="s">
        <v>156</v>
      </c>
      <c r="C89" s="158"/>
      <c r="D89" s="158"/>
      <c r="E89" s="159"/>
      <c r="F89" s="159"/>
      <c r="G89" s="159"/>
      <c r="H89" s="159"/>
      <c r="I89" s="160"/>
      <c r="J89" s="160"/>
      <c r="K89" s="160"/>
      <c r="L89" s="241"/>
      <c r="M89" s="162"/>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row>
    <row r="90" spans="1:50" s="98" customFormat="1" ht="21" customHeight="1">
      <c r="A90" s="155"/>
      <c r="B90" s="224" t="s">
        <v>123</v>
      </c>
      <c r="C90" s="158"/>
      <c r="D90" s="158" t="s">
        <v>24</v>
      </c>
      <c r="E90" s="159"/>
      <c r="F90" s="159"/>
      <c r="G90" s="159">
        <v>85000</v>
      </c>
      <c r="H90" s="159"/>
      <c r="I90" s="160"/>
      <c r="J90" s="160"/>
      <c r="K90" s="160"/>
      <c r="L90" s="241">
        <v>160000</v>
      </c>
      <c r="M90" s="162"/>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row>
    <row r="91" spans="1:50" s="98" customFormat="1" ht="21" customHeight="1">
      <c r="A91" s="155"/>
      <c r="B91" s="224" t="s">
        <v>124</v>
      </c>
      <c r="C91" s="158"/>
      <c r="D91" s="158" t="s">
        <v>24</v>
      </c>
      <c r="E91" s="159"/>
      <c r="F91" s="159"/>
      <c r="G91" s="159">
        <v>75000</v>
      </c>
      <c r="H91" s="159"/>
      <c r="I91" s="160"/>
      <c r="J91" s="160"/>
      <c r="K91" s="160"/>
      <c r="L91" s="241">
        <v>115000</v>
      </c>
      <c r="M91" s="162"/>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row>
    <row r="92" spans="1:50" s="98" customFormat="1" ht="21" customHeight="1">
      <c r="A92" s="155"/>
      <c r="B92" s="224" t="s">
        <v>23</v>
      </c>
      <c r="C92" s="158"/>
      <c r="D92" s="158" t="s">
        <v>24</v>
      </c>
      <c r="E92" s="159"/>
      <c r="F92" s="159"/>
      <c r="G92" s="159">
        <v>80000</v>
      </c>
      <c r="H92" s="159"/>
      <c r="I92" s="160"/>
      <c r="J92" s="160"/>
      <c r="K92" s="160"/>
      <c r="L92" s="241">
        <v>100000</v>
      </c>
      <c r="M92" s="162"/>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row>
    <row r="93" spans="1:50" s="98" customFormat="1" ht="21" customHeight="1">
      <c r="A93" s="155"/>
      <c r="B93" s="224" t="s">
        <v>25</v>
      </c>
      <c r="C93" s="158"/>
      <c r="D93" s="158" t="s">
        <v>24</v>
      </c>
      <c r="E93" s="159"/>
      <c r="F93" s="159"/>
      <c r="G93" s="159">
        <v>75000</v>
      </c>
      <c r="H93" s="159"/>
      <c r="I93" s="160"/>
      <c r="J93" s="160"/>
      <c r="K93" s="160"/>
      <c r="L93" s="241">
        <v>115000</v>
      </c>
      <c r="M93" s="162"/>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row>
    <row r="94" spans="1:50" s="98" customFormat="1" ht="23.25" customHeight="1">
      <c r="A94" s="243">
        <v>9</v>
      </c>
      <c r="B94" s="199" t="s">
        <v>30</v>
      </c>
      <c r="C94" s="244"/>
      <c r="D94" s="244"/>
      <c r="E94" s="245"/>
      <c r="F94" s="246"/>
      <c r="G94" s="245"/>
      <c r="H94" s="245"/>
      <c r="I94" s="247"/>
      <c r="J94" s="247"/>
      <c r="K94" s="247"/>
      <c r="L94" s="241"/>
      <c r="M94" s="162"/>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row>
    <row r="95" spans="1:50" s="98" customFormat="1" ht="33" customHeight="1">
      <c r="A95" s="243"/>
      <c r="B95" s="224" t="s">
        <v>31</v>
      </c>
      <c r="C95" s="248"/>
      <c r="D95" s="158" t="s">
        <v>32</v>
      </c>
      <c r="E95" s="159">
        <v>80000</v>
      </c>
      <c r="F95" s="159">
        <f>E95</f>
        <v>80000</v>
      </c>
      <c r="G95" s="159">
        <v>87000</v>
      </c>
      <c r="H95" s="159">
        <v>85000</v>
      </c>
      <c r="I95" s="160">
        <v>86000</v>
      </c>
      <c r="J95" s="160">
        <v>90000</v>
      </c>
      <c r="K95" s="160">
        <v>92000</v>
      </c>
      <c r="L95" s="241">
        <v>95000</v>
      </c>
      <c r="M95" s="162"/>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row>
    <row r="96" spans="1:50" s="98" customFormat="1" ht="35.25" customHeight="1">
      <c r="A96" s="243"/>
      <c r="B96" s="224" t="s">
        <v>33</v>
      </c>
      <c r="C96" s="248"/>
      <c r="D96" s="158" t="s">
        <v>32</v>
      </c>
      <c r="E96" s="159">
        <v>60000</v>
      </c>
      <c r="F96" s="159">
        <f aca="true" t="shared" si="8" ref="F96:F109">E96</f>
        <v>60000</v>
      </c>
      <c r="G96" s="159">
        <v>65500</v>
      </c>
      <c r="H96" s="159">
        <v>65000</v>
      </c>
      <c r="I96" s="160">
        <v>65400</v>
      </c>
      <c r="J96" s="160">
        <v>66000</v>
      </c>
      <c r="K96" s="160">
        <v>68000</v>
      </c>
      <c r="L96" s="241">
        <v>70000</v>
      </c>
      <c r="M96" s="162"/>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row>
    <row r="97" spans="1:50" s="98" customFormat="1" ht="22.5" customHeight="1">
      <c r="A97" s="243"/>
      <c r="B97" s="224" t="s">
        <v>34</v>
      </c>
      <c r="C97" s="248"/>
      <c r="D97" s="158" t="s">
        <v>35</v>
      </c>
      <c r="E97" s="159">
        <v>9500</v>
      </c>
      <c r="F97" s="159">
        <f t="shared" si="8"/>
        <v>9500</v>
      </c>
      <c r="G97" s="159">
        <v>10700</v>
      </c>
      <c r="H97" s="159">
        <v>10000</v>
      </c>
      <c r="I97" s="160">
        <v>10500</v>
      </c>
      <c r="J97" s="160">
        <v>10500</v>
      </c>
      <c r="K97" s="160">
        <v>11000</v>
      </c>
      <c r="L97" s="241">
        <v>12000</v>
      </c>
      <c r="M97" s="162"/>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row>
    <row r="98" spans="1:50" s="98" customFormat="1" ht="27.75" customHeight="1">
      <c r="A98" s="243"/>
      <c r="B98" s="224" t="s">
        <v>96</v>
      </c>
      <c r="C98" s="389" t="s">
        <v>109</v>
      </c>
      <c r="D98" s="158" t="s">
        <v>36</v>
      </c>
      <c r="E98" s="159">
        <v>4900</v>
      </c>
      <c r="F98" s="159">
        <f t="shared" si="8"/>
        <v>4900</v>
      </c>
      <c r="G98" s="159">
        <v>5550</v>
      </c>
      <c r="H98" s="159">
        <v>5000</v>
      </c>
      <c r="I98" s="159">
        <v>5510</v>
      </c>
      <c r="J98" s="159">
        <v>5500</v>
      </c>
      <c r="K98" s="159">
        <v>6000</v>
      </c>
      <c r="L98" s="198">
        <v>7000</v>
      </c>
      <c r="M98" s="162"/>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row>
    <row r="99" spans="1:50" s="98" customFormat="1" ht="27.75" customHeight="1">
      <c r="A99" s="243"/>
      <c r="B99" s="224" t="s">
        <v>97</v>
      </c>
      <c r="C99" s="390"/>
      <c r="D99" s="158" t="s">
        <v>36</v>
      </c>
      <c r="E99" s="159">
        <v>6800</v>
      </c>
      <c r="F99" s="159">
        <f t="shared" si="8"/>
        <v>6800</v>
      </c>
      <c r="G99" s="159">
        <v>7530</v>
      </c>
      <c r="H99" s="159">
        <v>7000</v>
      </c>
      <c r="I99" s="159">
        <v>7410</v>
      </c>
      <c r="J99" s="159">
        <v>7500</v>
      </c>
      <c r="K99" s="159">
        <v>8000</v>
      </c>
      <c r="L99" s="198">
        <v>9000</v>
      </c>
      <c r="M99" s="162"/>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row>
    <row r="100" spans="1:50" s="98" customFormat="1" ht="27.75" customHeight="1">
      <c r="A100" s="243"/>
      <c r="B100" s="224" t="s">
        <v>98</v>
      </c>
      <c r="C100" s="390"/>
      <c r="D100" s="158" t="s">
        <v>36</v>
      </c>
      <c r="E100" s="159">
        <v>7800</v>
      </c>
      <c r="F100" s="159">
        <f t="shared" si="8"/>
        <v>7800</v>
      </c>
      <c r="G100" s="159">
        <v>8540</v>
      </c>
      <c r="H100" s="159">
        <v>8000</v>
      </c>
      <c r="I100" s="159">
        <v>8450</v>
      </c>
      <c r="J100" s="159">
        <v>8500</v>
      </c>
      <c r="K100" s="159">
        <v>9000</v>
      </c>
      <c r="L100" s="198">
        <v>10000</v>
      </c>
      <c r="M100" s="162"/>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row>
    <row r="101" spans="1:50" s="98" customFormat="1" ht="27.75" customHeight="1">
      <c r="A101" s="243"/>
      <c r="B101" s="224" t="s">
        <v>99</v>
      </c>
      <c r="C101" s="390"/>
      <c r="D101" s="158" t="s">
        <v>36</v>
      </c>
      <c r="E101" s="159">
        <v>12500</v>
      </c>
      <c r="F101" s="159">
        <f>E101</f>
        <v>12500</v>
      </c>
      <c r="G101" s="159">
        <v>13560</v>
      </c>
      <c r="H101" s="159">
        <v>13000</v>
      </c>
      <c r="I101" s="159">
        <v>15400</v>
      </c>
      <c r="J101" s="159">
        <v>13500</v>
      </c>
      <c r="K101" s="159">
        <v>14000</v>
      </c>
      <c r="L101" s="198">
        <v>15000</v>
      </c>
      <c r="M101" s="162"/>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row>
    <row r="102" spans="1:50" s="98" customFormat="1" ht="27.75" customHeight="1">
      <c r="A102" s="155"/>
      <c r="B102" s="224" t="s">
        <v>100</v>
      </c>
      <c r="C102" s="390"/>
      <c r="D102" s="158" t="s">
        <v>36</v>
      </c>
      <c r="E102" s="159">
        <v>17000</v>
      </c>
      <c r="F102" s="159">
        <f t="shared" si="8"/>
        <v>17000</v>
      </c>
      <c r="G102" s="159">
        <v>18520</v>
      </c>
      <c r="H102" s="159">
        <v>18000</v>
      </c>
      <c r="I102" s="160">
        <v>18200</v>
      </c>
      <c r="J102" s="160">
        <v>18500</v>
      </c>
      <c r="K102" s="160">
        <v>19000</v>
      </c>
      <c r="L102" s="161">
        <v>20000</v>
      </c>
      <c r="M102" s="162"/>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row>
    <row r="103" spans="1:50" s="98" customFormat="1" ht="27.75" customHeight="1">
      <c r="A103" s="155"/>
      <c r="B103" s="224" t="s">
        <v>102</v>
      </c>
      <c r="C103" s="390"/>
      <c r="D103" s="158" t="s">
        <v>36</v>
      </c>
      <c r="E103" s="159">
        <v>29000</v>
      </c>
      <c r="F103" s="159">
        <f t="shared" si="8"/>
        <v>29000</v>
      </c>
      <c r="G103" s="159">
        <v>30580</v>
      </c>
      <c r="H103" s="159">
        <v>30000</v>
      </c>
      <c r="I103" s="159">
        <v>30300</v>
      </c>
      <c r="J103" s="159">
        <v>30500</v>
      </c>
      <c r="K103" s="159">
        <v>31000</v>
      </c>
      <c r="L103" s="198">
        <v>32000</v>
      </c>
      <c r="M103" s="162"/>
      <c r="N103" s="386" t="s">
        <v>274</v>
      </c>
      <c r="O103" s="386"/>
      <c r="P103" s="386"/>
      <c r="Q103" s="386"/>
      <c r="R103" s="386"/>
      <c r="S103" s="386"/>
      <c r="T103" s="386"/>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row>
    <row r="104" spans="1:50" s="98" customFormat="1" ht="27.75" customHeight="1">
      <c r="A104" s="155"/>
      <c r="B104" s="224" t="s">
        <v>103</v>
      </c>
      <c r="C104" s="390"/>
      <c r="D104" s="158" t="s">
        <v>36</v>
      </c>
      <c r="E104" s="159">
        <v>4300</v>
      </c>
      <c r="F104" s="159">
        <f t="shared" si="8"/>
        <v>4300</v>
      </c>
      <c r="G104" s="159">
        <v>5550</v>
      </c>
      <c r="H104" s="159">
        <v>4500</v>
      </c>
      <c r="I104" s="159">
        <v>5000</v>
      </c>
      <c r="J104" s="159">
        <v>5500</v>
      </c>
      <c r="K104" s="159">
        <v>6000</v>
      </c>
      <c r="L104" s="198">
        <v>6500</v>
      </c>
      <c r="M104" s="162"/>
      <c r="N104" s="98" t="s">
        <v>272</v>
      </c>
      <c r="O104" s="98" t="s">
        <v>273</v>
      </c>
      <c r="P104" s="109"/>
      <c r="Q104" s="109" t="s">
        <v>275</v>
      </c>
      <c r="R104" s="109" t="s">
        <v>276</v>
      </c>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row>
    <row r="105" spans="1:50" s="98" customFormat="1" ht="27.75" customHeight="1">
      <c r="A105" s="155"/>
      <c r="B105" s="224" t="s">
        <v>104</v>
      </c>
      <c r="C105" s="390"/>
      <c r="D105" s="158" t="s">
        <v>36</v>
      </c>
      <c r="E105" s="159">
        <v>5600</v>
      </c>
      <c r="F105" s="159">
        <f t="shared" si="8"/>
        <v>5600</v>
      </c>
      <c r="G105" s="159">
        <v>6520</v>
      </c>
      <c r="H105" s="159">
        <v>6000</v>
      </c>
      <c r="I105" s="159">
        <v>6460</v>
      </c>
      <c r="J105" s="159">
        <v>6500</v>
      </c>
      <c r="K105" s="159">
        <v>7500</v>
      </c>
      <c r="L105" s="198">
        <v>8500</v>
      </c>
      <c r="M105" s="162"/>
      <c r="O105" s="98">
        <v>1</v>
      </c>
      <c r="P105" s="109"/>
      <c r="Q105" s="109">
        <v>3251</v>
      </c>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row>
    <row r="106" spans="1:50" s="98" customFormat="1" ht="27.75" customHeight="1">
      <c r="A106" s="155"/>
      <c r="B106" s="224" t="s">
        <v>105</v>
      </c>
      <c r="C106" s="390"/>
      <c r="D106" s="158" t="s">
        <v>36</v>
      </c>
      <c r="E106" s="159">
        <v>8500</v>
      </c>
      <c r="F106" s="159">
        <f t="shared" si="8"/>
        <v>8500</v>
      </c>
      <c r="G106" s="159">
        <v>9510</v>
      </c>
      <c r="H106" s="159">
        <v>9000</v>
      </c>
      <c r="I106" s="160">
        <v>9400</v>
      </c>
      <c r="J106" s="160">
        <v>9500</v>
      </c>
      <c r="K106" s="160">
        <v>10000</v>
      </c>
      <c r="L106" s="161">
        <v>11000</v>
      </c>
      <c r="M106" s="162"/>
      <c r="O106" s="102">
        <v>0.67</v>
      </c>
      <c r="P106" s="118"/>
      <c r="Q106" s="109">
        <f>Q105*O106</f>
        <v>2178.17</v>
      </c>
      <c r="R106" s="109">
        <f>Q106*1.1</f>
        <v>2395.987</v>
      </c>
      <c r="S106" s="119">
        <f>R106*60</f>
        <v>143759.22</v>
      </c>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row>
    <row r="107" spans="1:50" s="98" customFormat="1" ht="27.75" customHeight="1">
      <c r="A107" s="155"/>
      <c r="B107" s="224" t="s">
        <v>106</v>
      </c>
      <c r="C107" s="390"/>
      <c r="D107" s="158" t="s">
        <v>36</v>
      </c>
      <c r="E107" s="159">
        <v>13800</v>
      </c>
      <c r="F107" s="159">
        <f t="shared" si="8"/>
        <v>13800</v>
      </c>
      <c r="G107" s="159">
        <v>14520</v>
      </c>
      <c r="H107" s="159">
        <v>14000</v>
      </c>
      <c r="I107" s="160">
        <v>14300</v>
      </c>
      <c r="J107" s="160">
        <v>14500</v>
      </c>
      <c r="K107" s="160">
        <v>15000</v>
      </c>
      <c r="L107" s="161">
        <v>16500</v>
      </c>
      <c r="M107" s="162"/>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row>
    <row r="108" spans="1:50" s="98" customFormat="1" ht="27.75" customHeight="1">
      <c r="A108" s="155"/>
      <c r="B108" s="224" t="s">
        <v>107</v>
      </c>
      <c r="C108" s="390"/>
      <c r="D108" s="158" t="s">
        <v>36</v>
      </c>
      <c r="E108" s="159">
        <v>19000</v>
      </c>
      <c r="F108" s="159">
        <f t="shared" si="8"/>
        <v>19000</v>
      </c>
      <c r="G108" s="159">
        <v>20540</v>
      </c>
      <c r="H108" s="159">
        <v>20000</v>
      </c>
      <c r="I108" s="160">
        <v>20480</v>
      </c>
      <c r="J108" s="160">
        <v>20500</v>
      </c>
      <c r="K108" s="160">
        <v>21000</v>
      </c>
      <c r="L108" s="161">
        <v>22000</v>
      </c>
      <c r="M108" s="162"/>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row>
    <row r="109" spans="1:50" s="98" customFormat="1" ht="27.75" customHeight="1">
      <c r="A109" s="155"/>
      <c r="B109" s="224" t="s">
        <v>108</v>
      </c>
      <c r="C109" s="391"/>
      <c r="D109" s="158" t="s">
        <v>36</v>
      </c>
      <c r="E109" s="159">
        <v>29000</v>
      </c>
      <c r="F109" s="159">
        <f t="shared" si="8"/>
        <v>29000</v>
      </c>
      <c r="G109" s="159">
        <v>30570</v>
      </c>
      <c r="H109" s="159">
        <v>30000</v>
      </c>
      <c r="I109" s="160">
        <v>30470</v>
      </c>
      <c r="J109" s="160">
        <v>30500</v>
      </c>
      <c r="K109" s="160">
        <v>31000</v>
      </c>
      <c r="L109" s="161">
        <v>32000</v>
      </c>
      <c r="M109" s="162"/>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row>
    <row r="110" spans="1:50" s="98" customFormat="1" ht="23.25" customHeight="1">
      <c r="A110" s="155">
        <v>10</v>
      </c>
      <c r="B110" s="202" t="s">
        <v>37</v>
      </c>
      <c r="C110" s="157"/>
      <c r="D110" s="204"/>
      <c r="E110" s="205"/>
      <c r="F110" s="205"/>
      <c r="G110" s="205"/>
      <c r="H110" s="194"/>
      <c r="I110" s="205"/>
      <c r="J110" s="205"/>
      <c r="K110" s="205"/>
      <c r="L110" s="161"/>
      <c r="M110" s="162"/>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row>
    <row r="111" spans="1:50" s="98" customFormat="1" ht="21.75" customHeight="1">
      <c r="A111" s="155"/>
      <c r="B111" s="249" t="s">
        <v>87</v>
      </c>
      <c r="C111" s="197"/>
      <c r="D111" s="197" t="s">
        <v>17</v>
      </c>
      <c r="E111" s="250">
        <v>3200000</v>
      </c>
      <c r="F111" s="250">
        <v>3300000</v>
      </c>
      <c r="G111" s="159">
        <v>3000000</v>
      </c>
      <c r="H111" s="159">
        <v>3200000</v>
      </c>
      <c r="I111" s="160">
        <v>3500000</v>
      </c>
      <c r="J111" s="160">
        <v>4000000</v>
      </c>
      <c r="K111" s="160">
        <v>4000000</v>
      </c>
      <c r="L111" s="161">
        <v>4000000</v>
      </c>
      <c r="M111" s="162"/>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row>
    <row r="112" spans="1:50" s="98" customFormat="1" ht="21.75" customHeight="1">
      <c r="A112" s="155"/>
      <c r="B112" s="251" t="s">
        <v>38</v>
      </c>
      <c r="C112" s="203"/>
      <c r="D112" s="158" t="s">
        <v>39</v>
      </c>
      <c r="E112" s="159">
        <v>40000</v>
      </c>
      <c r="F112" s="159">
        <v>25000</v>
      </c>
      <c r="G112" s="159"/>
      <c r="H112" s="159"/>
      <c r="I112" s="160"/>
      <c r="J112" s="160">
        <v>50000</v>
      </c>
      <c r="K112" s="160">
        <v>35000</v>
      </c>
      <c r="L112" s="161">
        <v>80000</v>
      </c>
      <c r="M112" s="162"/>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row>
    <row r="113" spans="1:50" s="98" customFormat="1" ht="21.75" customHeight="1">
      <c r="A113" s="155"/>
      <c r="B113" s="251" t="s">
        <v>40</v>
      </c>
      <c r="C113" s="203"/>
      <c r="D113" s="158" t="s">
        <v>39</v>
      </c>
      <c r="E113" s="159">
        <v>60000</v>
      </c>
      <c r="F113" s="159">
        <v>40000</v>
      </c>
      <c r="G113" s="159"/>
      <c r="H113" s="159"/>
      <c r="I113" s="160"/>
      <c r="J113" s="160">
        <v>80000</v>
      </c>
      <c r="K113" s="160">
        <v>50000</v>
      </c>
      <c r="L113" s="161">
        <v>100000</v>
      </c>
      <c r="M113" s="162"/>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row>
    <row r="114" spans="1:50" s="98" customFormat="1" ht="21.75" customHeight="1">
      <c r="A114" s="155"/>
      <c r="B114" s="251" t="s">
        <v>317</v>
      </c>
      <c r="C114" s="203"/>
      <c r="D114" s="158" t="s">
        <v>17</v>
      </c>
      <c r="E114" s="159"/>
      <c r="F114" s="159"/>
      <c r="G114" s="159"/>
      <c r="H114" s="159">
        <v>6500000</v>
      </c>
      <c r="I114" s="160">
        <v>5500000</v>
      </c>
      <c r="J114" s="160"/>
      <c r="K114" s="160">
        <v>5000000</v>
      </c>
      <c r="L114" s="161"/>
      <c r="M114" s="162"/>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row>
    <row r="115" spans="1:50" s="98" customFormat="1" ht="21.75" customHeight="1">
      <c r="A115" s="155"/>
      <c r="B115" s="251" t="s">
        <v>316</v>
      </c>
      <c r="C115" s="203"/>
      <c r="D115" s="158" t="s">
        <v>17</v>
      </c>
      <c r="E115" s="159"/>
      <c r="F115" s="159"/>
      <c r="G115" s="159"/>
      <c r="H115" s="159"/>
      <c r="I115" s="252">
        <v>10000000</v>
      </c>
      <c r="J115" s="160"/>
      <c r="K115" s="160">
        <v>7000000</v>
      </c>
      <c r="L115" s="161"/>
      <c r="M115" s="162"/>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row>
    <row r="116" spans="1:13" ht="21.75" customHeight="1">
      <c r="A116" s="155"/>
      <c r="B116" s="156" t="s">
        <v>101</v>
      </c>
      <c r="C116" s="203"/>
      <c r="D116" s="158" t="s">
        <v>39</v>
      </c>
      <c r="E116" s="159">
        <v>40000</v>
      </c>
      <c r="F116" s="159">
        <v>42000</v>
      </c>
      <c r="G116" s="159">
        <v>35000</v>
      </c>
      <c r="H116" s="159"/>
      <c r="I116" s="160">
        <v>40000</v>
      </c>
      <c r="J116" s="159">
        <v>35000</v>
      </c>
      <c r="K116" s="159"/>
      <c r="L116" s="161">
        <v>50000</v>
      </c>
      <c r="M116" s="162"/>
    </row>
    <row r="117" spans="1:13" ht="22.5" customHeight="1">
      <c r="A117" s="253">
        <v>11</v>
      </c>
      <c r="B117" s="202" t="s">
        <v>257</v>
      </c>
      <c r="C117" s="156"/>
      <c r="D117" s="156"/>
      <c r="E117" s="254"/>
      <c r="F117" s="254"/>
      <c r="G117" s="254"/>
      <c r="H117" s="254"/>
      <c r="I117" s="254"/>
      <c r="J117" s="254"/>
      <c r="K117" s="254"/>
      <c r="L117" s="161"/>
      <c r="M117" s="162"/>
    </row>
    <row r="118" spans="1:13" ht="35.25" customHeight="1">
      <c r="A118" s="255"/>
      <c r="B118" s="387" t="s">
        <v>41</v>
      </c>
      <c r="C118" s="387"/>
      <c r="D118" s="387"/>
      <c r="E118" s="387"/>
      <c r="F118" s="387"/>
      <c r="G118" s="387"/>
      <c r="H118" s="387"/>
      <c r="I118" s="387"/>
      <c r="J118" s="387"/>
      <c r="K118" s="387"/>
      <c r="L118" s="388"/>
      <c r="M118" s="162"/>
    </row>
    <row r="119" spans="1:13" ht="21.75" customHeight="1">
      <c r="A119" s="184" t="s">
        <v>20</v>
      </c>
      <c r="B119" s="202" t="s">
        <v>42</v>
      </c>
      <c r="C119" s="203"/>
      <c r="D119" s="158"/>
      <c r="E119" s="159"/>
      <c r="F119" s="159"/>
      <c r="G119" s="159"/>
      <c r="H119" s="159"/>
      <c r="I119" s="160"/>
      <c r="J119" s="160"/>
      <c r="K119" s="160"/>
      <c r="L119" s="161"/>
      <c r="M119" s="162"/>
    </row>
    <row r="120" spans="1:13" ht="24.75" customHeight="1">
      <c r="A120" s="197"/>
      <c r="B120" s="156" t="s">
        <v>92</v>
      </c>
      <c r="C120" s="203" t="s">
        <v>43</v>
      </c>
      <c r="D120" s="158" t="s">
        <v>24</v>
      </c>
      <c r="E120" s="159">
        <v>1000000</v>
      </c>
      <c r="F120" s="159">
        <v>1200000</v>
      </c>
      <c r="G120" s="159"/>
      <c r="H120" s="159">
        <v>1900000</v>
      </c>
      <c r="I120" s="160"/>
      <c r="J120" s="160">
        <v>2000000</v>
      </c>
      <c r="K120" s="160"/>
      <c r="L120" s="161">
        <v>1400000</v>
      </c>
      <c r="M120" s="162"/>
    </row>
    <row r="121" spans="1:50" s="103" customFormat="1" ht="24.75" customHeight="1">
      <c r="A121" s="155"/>
      <c r="B121" s="156" t="s">
        <v>93</v>
      </c>
      <c r="C121" s="203" t="s">
        <v>43</v>
      </c>
      <c r="D121" s="158" t="s">
        <v>24</v>
      </c>
      <c r="E121" s="159">
        <v>1000000</v>
      </c>
      <c r="F121" s="159">
        <v>1200000</v>
      </c>
      <c r="G121" s="159"/>
      <c r="H121" s="159">
        <v>1900000</v>
      </c>
      <c r="I121" s="160"/>
      <c r="J121" s="160">
        <v>2000000</v>
      </c>
      <c r="K121" s="160"/>
      <c r="L121" s="161">
        <v>1400000</v>
      </c>
      <c r="M121" s="162"/>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13" ht="24.75" customHeight="1">
      <c r="A122" s="197"/>
      <c r="B122" s="251" t="s">
        <v>44</v>
      </c>
      <c r="C122" s="203" t="s">
        <v>43</v>
      </c>
      <c r="D122" s="158" t="s">
        <v>24</v>
      </c>
      <c r="E122" s="159">
        <v>950000</v>
      </c>
      <c r="F122" s="159">
        <v>1200000</v>
      </c>
      <c r="G122" s="159"/>
      <c r="H122" s="159">
        <v>1500000</v>
      </c>
      <c r="I122" s="160"/>
      <c r="J122" s="160">
        <v>1800000</v>
      </c>
      <c r="K122" s="160"/>
      <c r="L122" s="161">
        <v>1300000</v>
      </c>
      <c r="M122" s="162"/>
    </row>
    <row r="123" spans="1:13" ht="24.75" customHeight="1">
      <c r="A123" s="155"/>
      <c r="B123" s="251" t="s">
        <v>45</v>
      </c>
      <c r="C123" s="203" t="s">
        <v>43</v>
      </c>
      <c r="D123" s="158" t="s">
        <v>24</v>
      </c>
      <c r="E123" s="159">
        <v>950000</v>
      </c>
      <c r="F123" s="159">
        <v>1200000</v>
      </c>
      <c r="G123" s="159"/>
      <c r="H123" s="160">
        <v>1500000</v>
      </c>
      <c r="I123" s="160"/>
      <c r="J123" s="160">
        <v>1800000</v>
      </c>
      <c r="K123" s="160"/>
      <c r="L123" s="161">
        <v>1300000</v>
      </c>
      <c r="M123" s="162"/>
    </row>
    <row r="124" spans="1:13" ht="23.25" customHeight="1">
      <c r="A124" s="184" t="s">
        <v>22</v>
      </c>
      <c r="B124" s="202" t="s">
        <v>137</v>
      </c>
      <c r="C124" s="203"/>
      <c r="D124" s="158"/>
      <c r="E124" s="159"/>
      <c r="F124" s="159"/>
      <c r="G124" s="159"/>
      <c r="H124" s="159"/>
      <c r="I124" s="160"/>
      <c r="J124" s="160"/>
      <c r="K124" s="160"/>
      <c r="L124" s="161"/>
      <c r="M124" s="162"/>
    </row>
    <row r="125" spans="1:13" ht="24.75" customHeight="1">
      <c r="A125" s="197"/>
      <c r="B125" s="156" t="s">
        <v>92</v>
      </c>
      <c r="C125" s="203" t="s">
        <v>43</v>
      </c>
      <c r="D125" s="158" t="s">
        <v>24</v>
      </c>
      <c r="E125" s="159">
        <v>850000</v>
      </c>
      <c r="F125" s="159">
        <v>1100000</v>
      </c>
      <c r="G125" s="159"/>
      <c r="H125" s="159">
        <v>1500000</v>
      </c>
      <c r="I125" s="160"/>
      <c r="J125" s="160">
        <v>1500000</v>
      </c>
      <c r="K125" s="160"/>
      <c r="L125" s="161">
        <v>1000000</v>
      </c>
      <c r="M125" s="162"/>
    </row>
    <row r="126" spans="1:13" ht="24.75" customHeight="1">
      <c r="A126" s="155"/>
      <c r="B126" s="156" t="s">
        <v>93</v>
      </c>
      <c r="C126" s="203" t="s">
        <v>43</v>
      </c>
      <c r="D126" s="158" t="s">
        <v>24</v>
      </c>
      <c r="E126" s="159">
        <v>850000</v>
      </c>
      <c r="F126" s="159">
        <v>1100000</v>
      </c>
      <c r="G126" s="159"/>
      <c r="H126" s="159">
        <v>1500000</v>
      </c>
      <c r="I126" s="160"/>
      <c r="J126" s="160">
        <v>1500000</v>
      </c>
      <c r="K126" s="160"/>
      <c r="L126" s="161">
        <v>1000000</v>
      </c>
      <c r="M126" s="162"/>
    </row>
    <row r="127" spans="1:13" ht="24.75" customHeight="1">
      <c r="A127" s="197"/>
      <c r="B127" s="251" t="s">
        <v>44</v>
      </c>
      <c r="C127" s="203" t="s">
        <v>43</v>
      </c>
      <c r="D127" s="158" t="s">
        <v>24</v>
      </c>
      <c r="E127" s="159">
        <v>800000</v>
      </c>
      <c r="F127" s="159">
        <v>1100000</v>
      </c>
      <c r="G127" s="159"/>
      <c r="H127" s="159">
        <v>1200000</v>
      </c>
      <c r="I127" s="160"/>
      <c r="J127" s="160">
        <v>1300000</v>
      </c>
      <c r="K127" s="160"/>
      <c r="L127" s="161">
        <v>900000</v>
      </c>
      <c r="M127" s="162"/>
    </row>
    <row r="128" spans="1:13" ht="24.75" customHeight="1">
      <c r="A128" s="155"/>
      <c r="B128" s="251" t="s">
        <v>45</v>
      </c>
      <c r="C128" s="203" t="s">
        <v>43</v>
      </c>
      <c r="D128" s="158" t="s">
        <v>24</v>
      </c>
      <c r="E128" s="159">
        <v>800000</v>
      </c>
      <c r="F128" s="159">
        <v>1100000</v>
      </c>
      <c r="G128" s="159"/>
      <c r="H128" s="160">
        <v>1200000</v>
      </c>
      <c r="I128" s="160"/>
      <c r="J128" s="160">
        <v>1300000</v>
      </c>
      <c r="K128" s="160"/>
      <c r="L128" s="161">
        <v>900000</v>
      </c>
      <c r="M128" s="162"/>
    </row>
    <row r="129" spans="1:13" ht="21.75" customHeight="1">
      <c r="A129" s="233" t="s">
        <v>65</v>
      </c>
      <c r="B129" s="202" t="s">
        <v>46</v>
      </c>
      <c r="C129" s="203"/>
      <c r="D129" s="158"/>
      <c r="E129" s="159"/>
      <c r="F129" s="159"/>
      <c r="G129" s="159"/>
      <c r="H129" s="159"/>
      <c r="I129" s="160"/>
      <c r="J129" s="160"/>
      <c r="K129" s="160"/>
      <c r="L129" s="161"/>
      <c r="M129" s="162"/>
    </row>
    <row r="130" spans="1:13" ht="34.5" customHeight="1">
      <c r="A130" s="155"/>
      <c r="B130" s="251" t="s">
        <v>47</v>
      </c>
      <c r="C130" s="256" t="s">
        <v>48</v>
      </c>
      <c r="D130" s="158" t="s">
        <v>36</v>
      </c>
      <c r="E130" s="159">
        <v>750000</v>
      </c>
      <c r="F130" s="159">
        <v>800000</v>
      </c>
      <c r="G130" s="159"/>
      <c r="H130" s="159">
        <v>850000</v>
      </c>
      <c r="I130" s="160">
        <v>600000</v>
      </c>
      <c r="J130" s="160">
        <v>800000</v>
      </c>
      <c r="K130" s="160"/>
      <c r="L130" s="161">
        <v>500000</v>
      </c>
      <c r="M130" s="162"/>
    </row>
    <row r="131" spans="1:13" ht="34.5" customHeight="1">
      <c r="A131" s="197"/>
      <c r="B131" s="251" t="s">
        <v>49</v>
      </c>
      <c r="C131" s="256" t="s">
        <v>50</v>
      </c>
      <c r="D131" s="158" t="s">
        <v>36</v>
      </c>
      <c r="E131" s="159">
        <v>450000</v>
      </c>
      <c r="F131" s="159">
        <v>500000</v>
      </c>
      <c r="G131" s="159"/>
      <c r="H131" s="159">
        <v>550000</v>
      </c>
      <c r="I131" s="160">
        <v>500000</v>
      </c>
      <c r="J131" s="160">
        <v>500000</v>
      </c>
      <c r="K131" s="160"/>
      <c r="L131" s="161">
        <v>300000</v>
      </c>
      <c r="M131" s="162"/>
    </row>
    <row r="132" spans="1:13" ht="34.5" customHeight="1">
      <c r="A132" s="155"/>
      <c r="B132" s="156" t="s">
        <v>51</v>
      </c>
      <c r="C132" s="256" t="s">
        <v>48</v>
      </c>
      <c r="D132" s="158" t="s">
        <v>36</v>
      </c>
      <c r="E132" s="159">
        <v>600000</v>
      </c>
      <c r="F132" s="159">
        <v>700000</v>
      </c>
      <c r="G132" s="159"/>
      <c r="H132" s="159">
        <v>750000</v>
      </c>
      <c r="I132" s="160">
        <v>350000</v>
      </c>
      <c r="J132" s="160">
        <v>450000</v>
      </c>
      <c r="K132" s="160"/>
      <c r="L132" s="161">
        <v>500000</v>
      </c>
      <c r="M132" s="162"/>
    </row>
    <row r="133" spans="1:13" ht="34.5" customHeight="1">
      <c r="A133" s="155"/>
      <c r="B133" s="251" t="s">
        <v>52</v>
      </c>
      <c r="C133" s="256" t="s">
        <v>50</v>
      </c>
      <c r="D133" s="158" t="s">
        <v>36</v>
      </c>
      <c r="E133" s="159">
        <v>350000</v>
      </c>
      <c r="F133" s="159">
        <v>400000</v>
      </c>
      <c r="G133" s="159"/>
      <c r="H133" s="159">
        <v>450000</v>
      </c>
      <c r="I133" s="160">
        <v>300000</v>
      </c>
      <c r="J133" s="160">
        <v>250000</v>
      </c>
      <c r="K133" s="160"/>
      <c r="L133" s="161">
        <v>300000</v>
      </c>
      <c r="M133" s="162"/>
    </row>
    <row r="134" spans="1:50" s="94" customFormat="1" ht="21.75" customHeight="1">
      <c r="A134" s="155" t="s">
        <v>258</v>
      </c>
      <c r="B134" s="257" t="s">
        <v>259</v>
      </c>
      <c r="C134" s="157"/>
      <c r="D134" s="204"/>
      <c r="E134" s="194"/>
      <c r="F134" s="194"/>
      <c r="G134" s="194"/>
      <c r="H134" s="194"/>
      <c r="I134" s="205"/>
      <c r="J134" s="205"/>
      <c r="K134" s="205"/>
      <c r="L134" s="207"/>
      <c r="M134" s="196"/>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row>
    <row r="135" spans="1:13" ht="21.75" customHeight="1">
      <c r="A135" s="155"/>
      <c r="B135" s="251" t="s">
        <v>260</v>
      </c>
      <c r="C135" s="203"/>
      <c r="D135" s="158" t="s">
        <v>24</v>
      </c>
      <c r="E135" s="159"/>
      <c r="F135" s="159"/>
      <c r="G135" s="159"/>
      <c r="H135" s="159"/>
      <c r="I135" s="160">
        <v>1650000</v>
      </c>
      <c r="J135" s="160"/>
      <c r="K135" s="160"/>
      <c r="L135" s="161"/>
      <c r="M135" s="162"/>
    </row>
    <row r="136" spans="1:13" ht="21.75" customHeight="1">
      <c r="A136" s="155"/>
      <c r="B136" s="251" t="s">
        <v>261</v>
      </c>
      <c r="C136" s="203"/>
      <c r="D136" s="158" t="s">
        <v>24</v>
      </c>
      <c r="E136" s="159"/>
      <c r="F136" s="159"/>
      <c r="G136" s="159"/>
      <c r="H136" s="159"/>
      <c r="I136" s="160">
        <v>1200000</v>
      </c>
      <c r="J136" s="160"/>
      <c r="K136" s="160"/>
      <c r="L136" s="161"/>
      <c r="M136" s="162"/>
    </row>
    <row r="137" spans="1:13" ht="21.75" customHeight="1">
      <c r="A137" s="155">
        <v>12</v>
      </c>
      <c r="B137" s="257" t="s">
        <v>247</v>
      </c>
      <c r="C137" s="203"/>
      <c r="D137" s="158"/>
      <c r="E137" s="159"/>
      <c r="F137" s="159"/>
      <c r="G137" s="159"/>
      <c r="H137" s="159"/>
      <c r="I137" s="160"/>
      <c r="J137" s="160"/>
      <c r="K137" s="160"/>
      <c r="L137" s="161"/>
      <c r="M137" s="162"/>
    </row>
    <row r="138" spans="1:13" ht="21.75" customHeight="1">
      <c r="A138" s="155"/>
      <c r="B138" s="251" t="s">
        <v>248</v>
      </c>
      <c r="C138" s="203"/>
      <c r="D138" s="158" t="s">
        <v>24</v>
      </c>
      <c r="E138" s="159"/>
      <c r="F138" s="159"/>
      <c r="G138" s="159"/>
      <c r="H138" s="159">
        <v>100000</v>
      </c>
      <c r="I138" s="160"/>
      <c r="J138" s="160"/>
      <c r="K138" s="160"/>
      <c r="L138" s="161"/>
      <c r="M138" s="162"/>
    </row>
    <row r="139" spans="1:13" ht="21.75" customHeight="1">
      <c r="A139" s="155"/>
      <c r="B139" s="251" t="s">
        <v>249</v>
      </c>
      <c r="C139" s="203"/>
      <c r="D139" s="158" t="s">
        <v>24</v>
      </c>
      <c r="E139" s="159"/>
      <c r="F139" s="159"/>
      <c r="G139" s="159"/>
      <c r="H139" s="159">
        <v>150000</v>
      </c>
      <c r="I139" s="160"/>
      <c r="J139" s="160"/>
      <c r="K139" s="160"/>
      <c r="L139" s="161"/>
      <c r="M139" s="162"/>
    </row>
    <row r="140" spans="1:13" ht="21.75" customHeight="1">
      <c r="A140" s="155"/>
      <c r="B140" s="251" t="s">
        <v>250</v>
      </c>
      <c r="C140" s="203"/>
      <c r="D140" s="158" t="s">
        <v>24</v>
      </c>
      <c r="E140" s="159"/>
      <c r="F140" s="159"/>
      <c r="G140" s="159"/>
      <c r="H140" s="159">
        <v>150000</v>
      </c>
      <c r="I140" s="160"/>
      <c r="J140" s="160"/>
      <c r="K140" s="160"/>
      <c r="L140" s="161"/>
      <c r="M140" s="162"/>
    </row>
    <row r="141" spans="1:13" ht="21.75" customHeight="1">
      <c r="A141" s="155"/>
      <c r="B141" s="251" t="s">
        <v>251</v>
      </c>
      <c r="C141" s="203"/>
      <c r="D141" s="158" t="s">
        <v>24</v>
      </c>
      <c r="E141" s="159"/>
      <c r="F141" s="159"/>
      <c r="G141" s="159"/>
      <c r="H141" s="159">
        <v>200000</v>
      </c>
      <c r="I141" s="160"/>
      <c r="J141" s="160"/>
      <c r="K141" s="160"/>
      <c r="L141" s="161"/>
      <c r="M141" s="162"/>
    </row>
    <row r="142" spans="1:13" ht="21.75" customHeight="1">
      <c r="A142" s="155"/>
      <c r="B142" s="251" t="s">
        <v>252</v>
      </c>
      <c r="C142" s="203"/>
      <c r="D142" s="158" t="s">
        <v>24</v>
      </c>
      <c r="E142" s="159"/>
      <c r="F142" s="159"/>
      <c r="G142" s="159"/>
      <c r="H142" s="159"/>
      <c r="I142" s="160">
        <v>140000</v>
      </c>
      <c r="J142" s="160"/>
      <c r="K142" s="160"/>
      <c r="L142" s="161"/>
      <c r="M142" s="162"/>
    </row>
    <row r="143" spans="1:13" ht="21.75" customHeight="1">
      <c r="A143" s="155"/>
      <c r="B143" s="251" t="s">
        <v>253</v>
      </c>
      <c r="C143" s="203"/>
      <c r="D143" s="158" t="s">
        <v>24</v>
      </c>
      <c r="E143" s="159"/>
      <c r="F143" s="159"/>
      <c r="G143" s="159"/>
      <c r="H143" s="159"/>
      <c r="I143" s="160">
        <v>165000</v>
      </c>
      <c r="J143" s="160"/>
      <c r="K143" s="160"/>
      <c r="L143" s="161"/>
      <c r="M143" s="162"/>
    </row>
    <row r="144" spans="1:13" ht="21.75" customHeight="1">
      <c r="A144" s="155"/>
      <c r="B144" s="251" t="s">
        <v>254</v>
      </c>
      <c r="C144" s="203"/>
      <c r="D144" s="158" t="s">
        <v>24</v>
      </c>
      <c r="E144" s="159"/>
      <c r="F144" s="159"/>
      <c r="G144" s="159"/>
      <c r="H144" s="159"/>
      <c r="I144" s="160">
        <v>220000</v>
      </c>
      <c r="J144" s="160"/>
      <c r="K144" s="160"/>
      <c r="L144" s="161"/>
      <c r="M144" s="162"/>
    </row>
    <row r="145" spans="1:13" ht="21.75" customHeight="1">
      <c r="A145" s="155"/>
      <c r="B145" s="251" t="s">
        <v>255</v>
      </c>
      <c r="C145" s="203"/>
      <c r="D145" s="158" t="s">
        <v>24</v>
      </c>
      <c r="E145" s="159"/>
      <c r="F145" s="159"/>
      <c r="G145" s="159"/>
      <c r="H145" s="159"/>
      <c r="I145" s="160">
        <v>220000</v>
      </c>
      <c r="J145" s="160"/>
      <c r="K145" s="160"/>
      <c r="L145" s="161"/>
      <c r="M145" s="162"/>
    </row>
    <row r="146" spans="1:13" ht="21.75" customHeight="1">
      <c r="A146" s="155"/>
      <c r="B146" s="251" t="s">
        <v>256</v>
      </c>
      <c r="C146" s="203"/>
      <c r="D146" s="158" t="s">
        <v>24</v>
      </c>
      <c r="E146" s="159"/>
      <c r="F146" s="159"/>
      <c r="G146" s="159"/>
      <c r="H146" s="159"/>
      <c r="I146" s="160">
        <v>220000</v>
      </c>
      <c r="J146" s="160"/>
      <c r="K146" s="160"/>
      <c r="L146" s="161"/>
      <c r="M146" s="162"/>
    </row>
    <row r="147" spans="1:13" ht="21.75" customHeight="1">
      <c r="A147" s="155">
        <v>13</v>
      </c>
      <c r="B147" s="202" t="s">
        <v>53</v>
      </c>
      <c r="C147" s="157"/>
      <c r="D147" s="158"/>
      <c r="E147" s="159"/>
      <c r="F147" s="159"/>
      <c r="G147" s="159"/>
      <c r="H147" s="159"/>
      <c r="I147" s="160"/>
      <c r="J147" s="160"/>
      <c r="K147" s="160"/>
      <c r="L147" s="258"/>
      <c r="M147" s="162"/>
    </row>
    <row r="148" spans="1:13" ht="21.75" customHeight="1">
      <c r="A148" s="155" t="s">
        <v>20</v>
      </c>
      <c r="B148" s="202" t="s">
        <v>54</v>
      </c>
      <c r="C148" s="203"/>
      <c r="D148" s="158"/>
      <c r="E148" s="159"/>
      <c r="F148" s="159"/>
      <c r="G148" s="159"/>
      <c r="H148" s="159"/>
      <c r="I148" s="160"/>
      <c r="J148" s="160"/>
      <c r="K148" s="160"/>
      <c r="L148" s="258"/>
      <c r="M148" s="162"/>
    </row>
    <row r="149" spans="1:13" ht="21.75" customHeight="1">
      <c r="A149" s="155"/>
      <c r="B149" s="156" t="s">
        <v>239</v>
      </c>
      <c r="C149" s="203"/>
      <c r="D149" s="158" t="s">
        <v>36</v>
      </c>
      <c r="E149" s="159">
        <f aca="true" t="shared" si="9" ref="E149:E154">F149</f>
        <v>30000</v>
      </c>
      <c r="F149" s="159">
        <v>30000</v>
      </c>
      <c r="G149" s="159">
        <v>38000</v>
      </c>
      <c r="H149" s="159">
        <v>32000</v>
      </c>
      <c r="I149" s="160"/>
      <c r="J149" s="160"/>
      <c r="K149" s="160"/>
      <c r="L149" s="258"/>
      <c r="M149" s="162"/>
    </row>
    <row r="150" spans="1:13" ht="21.75" customHeight="1">
      <c r="A150" s="155"/>
      <c r="B150" s="156" t="s">
        <v>240</v>
      </c>
      <c r="C150" s="203"/>
      <c r="D150" s="158" t="s">
        <v>36</v>
      </c>
      <c r="E150" s="159">
        <f t="shared" si="9"/>
        <v>40000</v>
      </c>
      <c r="F150" s="159">
        <v>40000</v>
      </c>
      <c r="G150" s="159">
        <v>49000</v>
      </c>
      <c r="H150" s="159">
        <v>45000</v>
      </c>
      <c r="I150" s="160"/>
      <c r="J150" s="160"/>
      <c r="K150" s="160"/>
      <c r="L150" s="258"/>
      <c r="M150" s="162"/>
    </row>
    <row r="151" spans="1:13" ht="21.75" customHeight="1">
      <c r="A151" s="155"/>
      <c r="B151" s="156" t="s">
        <v>241</v>
      </c>
      <c r="C151" s="203"/>
      <c r="D151" s="158" t="s">
        <v>36</v>
      </c>
      <c r="E151" s="159">
        <f t="shared" si="9"/>
        <v>54000</v>
      </c>
      <c r="F151" s="159">
        <v>54000</v>
      </c>
      <c r="G151" s="159">
        <v>60000</v>
      </c>
      <c r="H151" s="159">
        <v>55000</v>
      </c>
      <c r="I151" s="160"/>
      <c r="J151" s="160"/>
      <c r="K151" s="160"/>
      <c r="L151" s="258"/>
      <c r="M151" s="162"/>
    </row>
    <row r="152" spans="1:13" ht="21.75" customHeight="1">
      <c r="A152" s="155"/>
      <c r="B152" s="156" t="s">
        <v>242</v>
      </c>
      <c r="C152" s="203"/>
      <c r="D152" s="158" t="s">
        <v>36</v>
      </c>
      <c r="E152" s="159">
        <f t="shared" si="9"/>
        <v>65000</v>
      </c>
      <c r="F152" s="159">
        <v>65000</v>
      </c>
      <c r="G152" s="159">
        <v>70000</v>
      </c>
      <c r="H152" s="159">
        <v>68000</v>
      </c>
      <c r="I152" s="160"/>
      <c r="J152" s="160"/>
      <c r="K152" s="160"/>
      <c r="L152" s="258"/>
      <c r="M152" s="162"/>
    </row>
    <row r="153" spans="1:13" ht="21.75" customHeight="1">
      <c r="A153" s="155"/>
      <c r="B153" s="156" t="s">
        <v>243</v>
      </c>
      <c r="C153" s="203"/>
      <c r="D153" s="158" t="s">
        <v>36</v>
      </c>
      <c r="E153" s="159">
        <f t="shared" si="9"/>
        <v>70000</v>
      </c>
      <c r="F153" s="159">
        <v>70000</v>
      </c>
      <c r="G153" s="159">
        <v>81000</v>
      </c>
      <c r="H153" s="159">
        <v>75000</v>
      </c>
      <c r="I153" s="160"/>
      <c r="J153" s="160"/>
      <c r="K153" s="160"/>
      <c r="L153" s="258"/>
      <c r="M153" s="162"/>
    </row>
    <row r="154" spans="1:13" ht="21.75" customHeight="1">
      <c r="A154" s="243"/>
      <c r="B154" s="156" t="s">
        <v>244</v>
      </c>
      <c r="C154" s="203"/>
      <c r="D154" s="158" t="s">
        <v>36</v>
      </c>
      <c r="E154" s="159">
        <f t="shared" si="9"/>
        <v>95000</v>
      </c>
      <c r="F154" s="159">
        <v>95000</v>
      </c>
      <c r="G154" s="159">
        <v>108000</v>
      </c>
      <c r="H154" s="159">
        <v>98000</v>
      </c>
      <c r="I154" s="160"/>
      <c r="J154" s="160"/>
      <c r="K154" s="160"/>
      <c r="L154" s="258"/>
      <c r="M154" s="162"/>
    </row>
    <row r="155" spans="1:13" ht="21.75" customHeight="1">
      <c r="A155" s="243"/>
      <c r="B155" s="156" t="s">
        <v>245</v>
      </c>
      <c r="C155" s="203"/>
      <c r="D155" s="158" t="s">
        <v>36</v>
      </c>
      <c r="E155" s="159"/>
      <c r="F155" s="159"/>
      <c r="G155" s="159"/>
      <c r="H155" s="159">
        <v>140000</v>
      </c>
      <c r="I155" s="160"/>
      <c r="J155" s="160"/>
      <c r="K155" s="160"/>
      <c r="L155" s="258"/>
      <c r="M155" s="162"/>
    </row>
    <row r="156" spans="1:13" ht="21.75" customHeight="1">
      <c r="A156" s="243"/>
      <c r="B156" s="156" t="s">
        <v>238</v>
      </c>
      <c r="C156" s="203"/>
      <c r="D156" s="158" t="s">
        <v>36</v>
      </c>
      <c r="E156" s="159"/>
      <c r="F156" s="159"/>
      <c r="G156" s="159"/>
      <c r="H156" s="159">
        <v>170000</v>
      </c>
      <c r="I156" s="160"/>
      <c r="J156" s="160"/>
      <c r="K156" s="160"/>
      <c r="L156" s="258"/>
      <c r="M156" s="162"/>
    </row>
    <row r="157" spans="1:13" ht="21.75" customHeight="1">
      <c r="A157" s="243"/>
      <c r="B157" s="156" t="s">
        <v>246</v>
      </c>
      <c r="C157" s="203"/>
      <c r="D157" s="158" t="s">
        <v>36</v>
      </c>
      <c r="E157" s="159"/>
      <c r="F157" s="159"/>
      <c r="G157" s="159"/>
      <c r="H157" s="159">
        <v>230000</v>
      </c>
      <c r="I157" s="160"/>
      <c r="J157" s="160"/>
      <c r="K157" s="160"/>
      <c r="L157" s="258"/>
      <c r="M157" s="162"/>
    </row>
    <row r="158" spans="1:13" ht="47.25" customHeight="1">
      <c r="A158" s="243" t="s">
        <v>22</v>
      </c>
      <c r="B158" s="202" t="s">
        <v>138</v>
      </c>
      <c r="C158" s="203"/>
      <c r="D158" s="244"/>
      <c r="E158" s="159"/>
      <c r="F158" s="159"/>
      <c r="G158" s="159"/>
      <c r="H158" s="245"/>
      <c r="I158" s="160"/>
      <c r="J158" s="160"/>
      <c r="K158" s="160"/>
      <c r="L158" s="258"/>
      <c r="M158" s="162"/>
    </row>
    <row r="159" spans="1:13" ht="21" customHeight="1">
      <c r="A159" s="243"/>
      <c r="B159" s="259" t="s">
        <v>232</v>
      </c>
      <c r="C159" s="203"/>
      <c r="D159" s="244"/>
      <c r="E159" s="159"/>
      <c r="F159" s="159"/>
      <c r="G159" s="159"/>
      <c r="H159" s="245"/>
      <c r="I159" s="160"/>
      <c r="J159" s="160"/>
      <c r="K159" s="160"/>
      <c r="L159" s="258"/>
      <c r="M159" s="162"/>
    </row>
    <row r="160" spans="1:13" ht="21.75" customHeight="1">
      <c r="A160" s="243"/>
      <c r="B160" s="156" t="s">
        <v>55</v>
      </c>
      <c r="C160" s="203"/>
      <c r="D160" s="158" t="s">
        <v>36</v>
      </c>
      <c r="E160" s="159">
        <f>F160</f>
        <v>7000</v>
      </c>
      <c r="F160" s="159">
        <v>7000</v>
      </c>
      <c r="G160" s="159"/>
      <c r="H160" s="245">
        <v>7200</v>
      </c>
      <c r="I160" s="159">
        <v>11000</v>
      </c>
      <c r="J160" s="160">
        <v>12000</v>
      </c>
      <c r="K160" s="160"/>
      <c r="L160" s="258">
        <v>12500</v>
      </c>
      <c r="M160" s="162"/>
    </row>
    <row r="161" spans="1:13" ht="21.75" customHeight="1">
      <c r="A161" s="243"/>
      <c r="B161" s="156" t="s">
        <v>56</v>
      </c>
      <c r="C161" s="203"/>
      <c r="D161" s="158" t="s">
        <v>36</v>
      </c>
      <c r="E161" s="159">
        <f aca="true" t="shared" si="10" ref="E161:E168">F161</f>
        <v>9000</v>
      </c>
      <c r="F161" s="159">
        <v>9000</v>
      </c>
      <c r="G161" s="159"/>
      <c r="H161" s="245">
        <v>9200</v>
      </c>
      <c r="I161" s="159">
        <v>12500</v>
      </c>
      <c r="J161" s="160">
        <v>13000</v>
      </c>
      <c r="K161" s="160"/>
      <c r="L161" s="258">
        <v>15000</v>
      </c>
      <c r="M161" s="162"/>
    </row>
    <row r="162" spans="1:13" ht="21.75" customHeight="1">
      <c r="A162" s="243"/>
      <c r="B162" s="156" t="s">
        <v>57</v>
      </c>
      <c r="C162" s="203"/>
      <c r="D162" s="158" t="s">
        <v>36</v>
      </c>
      <c r="E162" s="159">
        <f t="shared" si="10"/>
        <v>11000</v>
      </c>
      <c r="F162" s="159">
        <v>11000</v>
      </c>
      <c r="G162" s="159"/>
      <c r="H162" s="245">
        <v>11200</v>
      </c>
      <c r="I162" s="159">
        <v>15000</v>
      </c>
      <c r="J162" s="160">
        <v>19000</v>
      </c>
      <c r="K162" s="160"/>
      <c r="L162" s="258">
        <v>20000</v>
      </c>
      <c r="M162" s="162"/>
    </row>
    <row r="163" spans="1:13" ht="21.75" customHeight="1">
      <c r="A163" s="243"/>
      <c r="B163" s="156" t="s">
        <v>58</v>
      </c>
      <c r="C163" s="203"/>
      <c r="D163" s="158" t="s">
        <v>36</v>
      </c>
      <c r="E163" s="159">
        <f t="shared" si="10"/>
        <v>15000</v>
      </c>
      <c r="F163" s="159">
        <v>15000</v>
      </c>
      <c r="G163" s="159"/>
      <c r="H163" s="245">
        <v>15900</v>
      </c>
      <c r="I163" s="159">
        <v>18000</v>
      </c>
      <c r="J163" s="160">
        <v>24000</v>
      </c>
      <c r="K163" s="160"/>
      <c r="L163" s="258">
        <v>27500</v>
      </c>
      <c r="M163" s="162"/>
    </row>
    <row r="164" spans="1:13" ht="21.75" customHeight="1">
      <c r="A164" s="243"/>
      <c r="B164" s="156" t="s">
        <v>59</v>
      </c>
      <c r="C164" s="203"/>
      <c r="D164" s="158" t="s">
        <v>36</v>
      </c>
      <c r="E164" s="159">
        <f t="shared" si="10"/>
        <v>19100</v>
      </c>
      <c r="F164" s="159">
        <v>19100</v>
      </c>
      <c r="G164" s="159"/>
      <c r="H164" s="245">
        <v>19400</v>
      </c>
      <c r="I164" s="159">
        <v>20000</v>
      </c>
      <c r="J164" s="160">
        <v>27000</v>
      </c>
      <c r="K164" s="160"/>
      <c r="L164" s="258">
        <v>30000</v>
      </c>
      <c r="M164" s="162"/>
    </row>
    <row r="165" spans="1:13" ht="21.75" customHeight="1">
      <c r="A165" s="243"/>
      <c r="B165" s="156" t="s">
        <v>60</v>
      </c>
      <c r="C165" s="203"/>
      <c r="D165" s="158" t="s">
        <v>36</v>
      </c>
      <c r="E165" s="159">
        <f t="shared" si="10"/>
        <v>25000</v>
      </c>
      <c r="F165" s="159">
        <v>25000</v>
      </c>
      <c r="G165" s="159"/>
      <c r="H165" s="245">
        <v>25800</v>
      </c>
      <c r="I165" s="159">
        <v>26000</v>
      </c>
      <c r="J165" s="160">
        <v>35000</v>
      </c>
      <c r="K165" s="160"/>
      <c r="L165" s="258">
        <v>40000</v>
      </c>
      <c r="M165" s="162"/>
    </row>
    <row r="166" spans="1:13" ht="21.75" customHeight="1">
      <c r="A166" s="243"/>
      <c r="B166" s="156" t="s">
        <v>61</v>
      </c>
      <c r="C166" s="203"/>
      <c r="D166" s="158" t="s">
        <v>36</v>
      </c>
      <c r="E166" s="159">
        <f t="shared" si="10"/>
        <v>35000</v>
      </c>
      <c r="F166" s="159">
        <v>35000</v>
      </c>
      <c r="G166" s="159"/>
      <c r="H166" s="245">
        <v>35300</v>
      </c>
      <c r="I166" s="159">
        <v>37100</v>
      </c>
      <c r="J166" s="160">
        <v>45000</v>
      </c>
      <c r="K166" s="160"/>
      <c r="L166" s="258">
        <v>47500</v>
      </c>
      <c r="M166" s="162"/>
    </row>
    <row r="167" spans="1:13" ht="21.75" customHeight="1">
      <c r="A167" s="243"/>
      <c r="B167" s="156" t="s">
        <v>62</v>
      </c>
      <c r="C167" s="203"/>
      <c r="D167" s="158" t="s">
        <v>36</v>
      </c>
      <c r="E167" s="159">
        <f t="shared" si="10"/>
        <v>42000</v>
      </c>
      <c r="F167" s="159">
        <v>42000</v>
      </c>
      <c r="G167" s="159"/>
      <c r="H167" s="245">
        <v>42200</v>
      </c>
      <c r="I167" s="159">
        <v>44000</v>
      </c>
      <c r="J167" s="160">
        <v>55000</v>
      </c>
      <c r="K167" s="160"/>
      <c r="L167" s="258">
        <v>55000</v>
      </c>
      <c r="M167" s="162"/>
    </row>
    <row r="168" spans="1:13" ht="21.75" customHeight="1">
      <c r="A168" s="243"/>
      <c r="B168" s="156" t="s">
        <v>63</v>
      </c>
      <c r="C168" s="203"/>
      <c r="D168" s="158" t="s">
        <v>36</v>
      </c>
      <c r="E168" s="159">
        <f t="shared" si="10"/>
        <v>58000</v>
      </c>
      <c r="F168" s="159">
        <v>58000</v>
      </c>
      <c r="G168" s="159"/>
      <c r="H168" s="245">
        <v>63000</v>
      </c>
      <c r="I168" s="159">
        <v>65000</v>
      </c>
      <c r="J168" s="160"/>
      <c r="K168" s="160"/>
      <c r="L168" s="258">
        <v>80000</v>
      </c>
      <c r="M168" s="162"/>
    </row>
    <row r="169" spans="1:13" ht="24.75" customHeight="1">
      <c r="A169" s="243" t="s">
        <v>157</v>
      </c>
      <c r="B169" s="259" t="s">
        <v>64</v>
      </c>
      <c r="C169" s="157"/>
      <c r="D169" s="158"/>
      <c r="E169" s="159"/>
      <c r="F169" s="159"/>
      <c r="G169" s="159"/>
      <c r="H169" s="159"/>
      <c r="I169" s="160"/>
      <c r="J169" s="160"/>
      <c r="K169" s="160"/>
      <c r="L169" s="258"/>
      <c r="M169" s="162"/>
    </row>
    <row r="170" spans="1:13" ht="27" customHeight="1">
      <c r="A170" s="243"/>
      <c r="B170" s="156" t="s">
        <v>55</v>
      </c>
      <c r="C170" s="260" t="s">
        <v>140</v>
      </c>
      <c r="D170" s="158" t="s">
        <v>36</v>
      </c>
      <c r="E170" s="159">
        <f>F170</f>
        <v>7600</v>
      </c>
      <c r="F170" s="159">
        <v>7600</v>
      </c>
      <c r="G170" s="159"/>
      <c r="H170" s="159">
        <v>7800</v>
      </c>
      <c r="I170" s="159"/>
      <c r="J170" s="159"/>
      <c r="K170" s="159"/>
      <c r="L170" s="258"/>
      <c r="M170" s="162"/>
    </row>
    <row r="171" spans="1:13" ht="27" customHeight="1">
      <c r="A171" s="243"/>
      <c r="B171" s="156" t="s">
        <v>56</v>
      </c>
      <c r="C171" s="260" t="s">
        <v>141</v>
      </c>
      <c r="D171" s="158" t="s">
        <v>36</v>
      </c>
      <c r="E171" s="159">
        <f aca="true" t="shared" si="11" ref="E171:E178">F171</f>
        <v>10600</v>
      </c>
      <c r="F171" s="159">
        <v>10600</v>
      </c>
      <c r="G171" s="159"/>
      <c r="H171" s="159">
        <v>10800</v>
      </c>
      <c r="I171" s="159"/>
      <c r="J171" s="159"/>
      <c r="K171" s="159"/>
      <c r="L171" s="258"/>
      <c r="M171" s="162"/>
    </row>
    <row r="172" spans="1:13" ht="27" customHeight="1">
      <c r="A172" s="243"/>
      <c r="B172" s="156" t="s">
        <v>57</v>
      </c>
      <c r="C172" s="260" t="s">
        <v>142</v>
      </c>
      <c r="D172" s="158" t="s">
        <v>36</v>
      </c>
      <c r="E172" s="159">
        <f t="shared" si="11"/>
        <v>13500</v>
      </c>
      <c r="F172" s="159">
        <v>13500</v>
      </c>
      <c r="G172" s="159"/>
      <c r="H172" s="159">
        <v>13600</v>
      </c>
      <c r="I172" s="159"/>
      <c r="J172" s="159"/>
      <c r="K172" s="159"/>
      <c r="L172" s="258"/>
      <c r="M172" s="162"/>
    </row>
    <row r="173" spans="1:13" ht="27" customHeight="1">
      <c r="A173" s="243"/>
      <c r="B173" s="156" t="s">
        <v>58</v>
      </c>
      <c r="C173" s="260" t="s">
        <v>143</v>
      </c>
      <c r="D173" s="158" t="s">
        <v>36</v>
      </c>
      <c r="E173" s="159">
        <f t="shared" si="11"/>
        <v>18400</v>
      </c>
      <c r="F173" s="159">
        <v>18400</v>
      </c>
      <c r="G173" s="159"/>
      <c r="H173" s="159">
        <v>18600</v>
      </c>
      <c r="I173" s="159"/>
      <c r="J173" s="159"/>
      <c r="K173" s="159"/>
      <c r="L173" s="258">
        <v>31000</v>
      </c>
      <c r="M173" s="162"/>
    </row>
    <row r="174" spans="1:13" ht="27" customHeight="1">
      <c r="A174" s="243"/>
      <c r="B174" s="156" t="s">
        <v>59</v>
      </c>
      <c r="C174" s="260" t="s">
        <v>144</v>
      </c>
      <c r="D174" s="158" t="s">
        <v>36</v>
      </c>
      <c r="E174" s="159">
        <f t="shared" si="11"/>
        <v>22000</v>
      </c>
      <c r="F174" s="159">
        <v>22000</v>
      </c>
      <c r="G174" s="159"/>
      <c r="H174" s="159">
        <v>22100</v>
      </c>
      <c r="I174" s="159"/>
      <c r="J174" s="159"/>
      <c r="K174" s="159"/>
      <c r="L174" s="258">
        <v>36250</v>
      </c>
      <c r="M174" s="162"/>
    </row>
    <row r="175" spans="1:13" ht="27" customHeight="1">
      <c r="A175" s="243"/>
      <c r="B175" s="156" t="s">
        <v>60</v>
      </c>
      <c r="C175" s="260" t="s">
        <v>139</v>
      </c>
      <c r="D175" s="158" t="s">
        <v>36</v>
      </c>
      <c r="E175" s="159">
        <f t="shared" si="11"/>
        <v>31200</v>
      </c>
      <c r="F175" s="159">
        <v>31200</v>
      </c>
      <c r="G175" s="159"/>
      <c r="H175" s="159">
        <v>31400</v>
      </c>
      <c r="I175" s="159"/>
      <c r="J175" s="159"/>
      <c r="K175" s="159"/>
      <c r="L175" s="258">
        <v>45000</v>
      </c>
      <c r="M175" s="162"/>
    </row>
    <row r="176" spans="1:13" ht="27" customHeight="1">
      <c r="A176" s="243"/>
      <c r="B176" s="156" t="s">
        <v>61</v>
      </c>
      <c r="C176" s="260" t="s">
        <v>145</v>
      </c>
      <c r="D176" s="158" t="s">
        <v>36</v>
      </c>
      <c r="E176" s="159">
        <f t="shared" si="11"/>
        <v>39700</v>
      </c>
      <c r="F176" s="159">
        <v>39700</v>
      </c>
      <c r="G176" s="159"/>
      <c r="H176" s="159">
        <v>39900</v>
      </c>
      <c r="I176" s="159"/>
      <c r="J176" s="159"/>
      <c r="K176" s="159"/>
      <c r="L176" s="258">
        <v>50000</v>
      </c>
      <c r="M176" s="162"/>
    </row>
    <row r="177" spans="1:13" ht="27" customHeight="1">
      <c r="A177" s="243"/>
      <c r="B177" s="156" t="s">
        <v>62</v>
      </c>
      <c r="C177" s="260" t="s">
        <v>146</v>
      </c>
      <c r="D177" s="158" t="s">
        <v>36</v>
      </c>
      <c r="E177" s="159">
        <f t="shared" si="11"/>
        <v>49000</v>
      </c>
      <c r="F177" s="159">
        <v>49000</v>
      </c>
      <c r="G177" s="159"/>
      <c r="H177" s="159">
        <v>49300</v>
      </c>
      <c r="I177" s="159"/>
      <c r="J177" s="159"/>
      <c r="K177" s="159"/>
      <c r="L177" s="258">
        <v>67500</v>
      </c>
      <c r="M177" s="162"/>
    </row>
    <row r="178" spans="1:13" ht="27" customHeight="1">
      <c r="A178" s="243"/>
      <c r="B178" s="156" t="s">
        <v>63</v>
      </c>
      <c r="C178" s="260" t="s">
        <v>147</v>
      </c>
      <c r="D178" s="158" t="s">
        <v>36</v>
      </c>
      <c r="E178" s="159">
        <f t="shared" si="11"/>
        <v>73300</v>
      </c>
      <c r="F178" s="159">
        <v>73300</v>
      </c>
      <c r="G178" s="159"/>
      <c r="H178" s="159">
        <v>73400</v>
      </c>
      <c r="I178" s="159"/>
      <c r="J178" s="159"/>
      <c r="K178" s="159"/>
      <c r="L178" s="258">
        <v>100000</v>
      </c>
      <c r="M178" s="162"/>
    </row>
    <row r="179" spans="1:50" s="94" customFormat="1" ht="55.5" customHeight="1">
      <c r="A179" s="243" t="s">
        <v>65</v>
      </c>
      <c r="B179" s="202" t="s">
        <v>420</v>
      </c>
      <c r="C179" s="157"/>
      <c r="D179" s="204"/>
      <c r="E179" s="194"/>
      <c r="F179" s="194"/>
      <c r="G179" s="194"/>
      <c r="H179" s="261" t="s">
        <v>421</v>
      </c>
      <c r="I179" s="261"/>
      <c r="J179" s="261" t="s">
        <v>422</v>
      </c>
      <c r="K179" s="194"/>
      <c r="L179" s="262"/>
      <c r="M179" s="196"/>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row>
    <row r="180" spans="1:13" ht="23.25" customHeight="1">
      <c r="A180" s="243"/>
      <c r="B180" s="156" t="s">
        <v>321</v>
      </c>
      <c r="C180" s="203"/>
      <c r="D180" s="158" t="s">
        <v>36</v>
      </c>
      <c r="E180" s="159"/>
      <c r="F180" s="159"/>
      <c r="G180" s="159"/>
      <c r="H180" s="159">
        <v>8000</v>
      </c>
      <c r="I180" s="159"/>
      <c r="J180" s="159"/>
      <c r="K180" s="159"/>
      <c r="L180" s="258"/>
      <c r="M180" s="162"/>
    </row>
    <row r="181" spans="1:13" ht="23.25" customHeight="1">
      <c r="A181" s="243"/>
      <c r="B181" s="156" t="s">
        <v>322</v>
      </c>
      <c r="C181" s="203"/>
      <c r="D181" s="158" t="s">
        <v>36</v>
      </c>
      <c r="E181" s="159"/>
      <c r="F181" s="159"/>
      <c r="G181" s="159"/>
      <c r="H181" s="159">
        <v>8300</v>
      </c>
      <c r="I181" s="245"/>
      <c r="J181" s="159">
        <v>8500</v>
      </c>
      <c r="K181" s="159"/>
      <c r="L181" s="258"/>
      <c r="M181" s="162"/>
    </row>
    <row r="182" spans="1:13" ht="23.25" customHeight="1">
      <c r="A182" s="243"/>
      <c r="B182" s="156" t="s">
        <v>323</v>
      </c>
      <c r="C182" s="203"/>
      <c r="D182" s="158" t="s">
        <v>36</v>
      </c>
      <c r="E182" s="159"/>
      <c r="F182" s="159"/>
      <c r="G182" s="159"/>
      <c r="H182" s="159">
        <v>10800</v>
      </c>
      <c r="I182" s="245"/>
      <c r="J182" s="159">
        <v>12900</v>
      </c>
      <c r="K182" s="159"/>
      <c r="L182" s="258"/>
      <c r="M182" s="162"/>
    </row>
    <row r="183" spans="1:13" ht="23.25" customHeight="1">
      <c r="A183" s="243"/>
      <c r="B183" s="156" t="s">
        <v>324</v>
      </c>
      <c r="C183" s="203"/>
      <c r="D183" s="158" t="s">
        <v>36</v>
      </c>
      <c r="E183" s="159"/>
      <c r="F183" s="159"/>
      <c r="G183" s="159"/>
      <c r="H183" s="159">
        <v>14800</v>
      </c>
      <c r="I183" s="245"/>
      <c r="J183" s="159">
        <v>17700</v>
      </c>
      <c r="K183" s="159"/>
      <c r="L183" s="258"/>
      <c r="M183" s="162"/>
    </row>
    <row r="184" spans="1:13" ht="23.25" customHeight="1">
      <c r="A184" s="243"/>
      <c r="B184" s="156" t="s">
        <v>325</v>
      </c>
      <c r="C184" s="203"/>
      <c r="D184" s="158" t="s">
        <v>36</v>
      </c>
      <c r="E184" s="159"/>
      <c r="F184" s="159"/>
      <c r="G184" s="159"/>
      <c r="H184" s="159">
        <v>18300</v>
      </c>
      <c r="I184" s="245"/>
      <c r="J184" s="159">
        <v>22100</v>
      </c>
      <c r="K184" s="159"/>
      <c r="L184" s="258"/>
      <c r="M184" s="162"/>
    </row>
    <row r="185" spans="1:13" ht="30" customHeight="1">
      <c r="A185" s="243"/>
      <c r="B185" s="156" t="s">
        <v>326</v>
      </c>
      <c r="C185" s="203"/>
      <c r="D185" s="158" t="s">
        <v>36</v>
      </c>
      <c r="E185" s="159"/>
      <c r="F185" s="159"/>
      <c r="G185" s="159"/>
      <c r="H185" s="159">
        <v>28400</v>
      </c>
      <c r="I185" s="245"/>
      <c r="J185" s="159">
        <v>23400</v>
      </c>
      <c r="K185" s="159"/>
      <c r="L185" s="258"/>
      <c r="M185" s="162"/>
    </row>
    <row r="186" spans="1:13" ht="23.25" customHeight="1">
      <c r="A186" s="243"/>
      <c r="B186" s="156" t="s">
        <v>327</v>
      </c>
      <c r="C186" s="203"/>
      <c r="D186" s="158" t="s">
        <v>36</v>
      </c>
      <c r="E186" s="159"/>
      <c r="F186" s="159"/>
      <c r="G186" s="159"/>
      <c r="H186" s="159">
        <v>43900</v>
      </c>
      <c r="I186" s="159"/>
      <c r="J186" s="159">
        <v>37200</v>
      </c>
      <c r="K186" s="159"/>
      <c r="L186" s="258"/>
      <c r="M186" s="162"/>
    </row>
    <row r="187" spans="1:13" ht="29.25" customHeight="1">
      <c r="A187" s="243"/>
      <c r="B187" s="156" t="s">
        <v>328</v>
      </c>
      <c r="C187" s="203"/>
      <c r="D187" s="158" t="s">
        <v>36</v>
      </c>
      <c r="E187" s="159"/>
      <c r="F187" s="159"/>
      <c r="G187" s="159"/>
      <c r="H187" s="159">
        <v>62400</v>
      </c>
      <c r="I187" s="159"/>
      <c r="J187" s="159">
        <v>50600</v>
      </c>
      <c r="K187" s="159"/>
      <c r="L187" s="258"/>
      <c r="M187" s="162"/>
    </row>
    <row r="188" spans="1:13" ht="31.5" customHeight="1">
      <c r="A188" s="243"/>
      <c r="B188" s="156" t="s">
        <v>329</v>
      </c>
      <c r="C188" s="203"/>
      <c r="D188" s="158" t="s">
        <v>36</v>
      </c>
      <c r="E188" s="159"/>
      <c r="F188" s="159"/>
      <c r="G188" s="159"/>
      <c r="H188" s="159">
        <v>100400</v>
      </c>
      <c r="I188" s="159"/>
      <c r="J188" s="159">
        <v>73600</v>
      </c>
      <c r="K188" s="159"/>
      <c r="L188" s="258"/>
      <c r="M188" s="162"/>
    </row>
    <row r="189" spans="1:13" ht="31.5" customHeight="1">
      <c r="A189" s="243"/>
      <c r="B189" s="156" t="s">
        <v>330</v>
      </c>
      <c r="C189" s="203"/>
      <c r="D189" s="158" t="s">
        <v>36</v>
      </c>
      <c r="E189" s="159"/>
      <c r="F189" s="159"/>
      <c r="G189" s="159"/>
      <c r="H189" s="159">
        <v>132400</v>
      </c>
      <c r="I189" s="159"/>
      <c r="J189" s="159"/>
      <c r="K189" s="159"/>
      <c r="L189" s="258"/>
      <c r="M189" s="162"/>
    </row>
    <row r="190" spans="1:13" ht="31.5" customHeight="1">
      <c r="A190" s="243"/>
      <c r="B190" s="156" t="s">
        <v>331</v>
      </c>
      <c r="C190" s="203"/>
      <c r="D190" s="158" t="s">
        <v>36</v>
      </c>
      <c r="E190" s="159"/>
      <c r="F190" s="159"/>
      <c r="G190" s="159"/>
      <c r="H190" s="159">
        <v>170600</v>
      </c>
      <c r="I190" s="159"/>
      <c r="J190" s="159"/>
      <c r="K190" s="159"/>
      <c r="L190" s="258"/>
      <c r="M190" s="162"/>
    </row>
    <row r="191" spans="1:13" ht="31.5" customHeight="1">
      <c r="A191" s="243"/>
      <c r="B191" s="156" t="s">
        <v>332</v>
      </c>
      <c r="C191" s="203"/>
      <c r="D191" s="158" t="s">
        <v>36</v>
      </c>
      <c r="E191" s="159"/>
      <c r="F191" s="159"/>
      <c r="G191" s="159"/>
      <c r="H191" s="159">
        <v>212000</v>
      </c>
      <c r="I191" s="159"/>
      <c r="J191" s="159"/>
      <c r="K191" s="159"/>
      <c r="L191" s="258"/>
      <c r="M191" s="162"/>
    </row>
    <row r="192" spans="1:13" ht="31.5" customHeight="1">
      <c r="A192" s="243"/>
      <c r="B192" s="156" t="s">
        <v>333</v>
      </c>
      <c r="C192" s="203"/>
      <c r="D192" s="158" t="s">
        <v>36</v>
      </c>
      <c r="E192" s="159"/>
      <c r="F192" s="159"/>
      <c r="G192" s="159"/>
      <c r="H192" s="159">
        <v>278600</v>
      </c>
      <c r="I192" s="159"/>
      <c r="J192" s="159"/>
      <c r="K192" s="159"/>
      <c r="L192" s="258"/>
      <c r="M192" s="162"/>
    </row>
    <row r="193" spans="1:13" ht="31.5" customHeight="1">
      <c r="A193" s="243"/>
      <c r="B193" s="156" t="s">
        <v>334</v>
      </c>
      <c r="C193" s="203"/>
      <c r="D193" s="158" t="s">
        <v>36</v>
      </c>
      <c r="E193" s="159"/>
      <c r="F193" s="159"/>
      <c r="G193" s="159"/>
      <c r="H193" s="159">
        <v>350400</v>
      </c>
      <c r="I193" s="159"/>
      <c r="J193" s="159"/>
      <c r="K193" s="159"/>
      <c r="L193" s="258"/>
      <c r="M193" s="162"/>
    </row>
    <row r="194" spans="1:13" ht="31.5" customHeight="1">
      <c r="A194" s="243"/>
      <c r="B194" s="156" t="s">
        <v>335</v>
      </c>
      <c r="C194" s="203"/>
      <c r="D194" s="158" t="s">
        <v>36</v>
      </c>
      <c r="E194" s="159"/>
      <c r="F194" s="159"/>
      <c r="G194" s="159"/>
      <c r="H194" s="159">
        <v>435400</v>
      </c>
      <c r="I194" s="159"/>
      <c r="J194" s="159"/>
      <c r="K194" s="159"/>
      <c r="L194" s="258"/>
      <c r="M194" s="162"/>
    </row>
    <row r="195" spans="1:50" s="94" customFormat="1" ht="31.5" customHeight="1">
      <c r="A195" s="243" t="s">
        <v>258</v>
      </c>
      <c r="B195" s="202" t="s">
        <v>336</v>
      </c>
      <c r="C195" s="157"/>
      <c r="D195" s="204"/>
      <c r="E195" s="194" t="s">
        <v>345</v>
      </c>
      <c r="F195" s="194" t="s">
        <v>345</v>
      </c>
      <c r="G195" s="194"/>
      <c r="H195" s="194" t="s">
        <v>345</v>
      </c>
      <c r="I195" s="194" t="s">
        <v>345</v>
      </c>
      <c r="J195" s="194"/>
      <c r="K195" s="194"/>
      <c r="L195" s="262"/>
      <c r="M195" s="196"/>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c r="AV195" s="110"/>
      <c r="AW195" s="110"/>
      <c r="AX195" s="110"/>
    </row>
    <row r="196" spans="1:13" ht="23.25" customHeight="1">
      <c r="A196" s="243"/>
      <c r="B196" s="156" t="s">
        <v>322</v>
      </c>
      <c r="C196" s="203"/>
      <c r="D196" s="158" t="s">
        <v>36</v>
      </c>
      <c r="E196" s="159">
        <v>23000</v>
      </c>
      <c r="F196" s="159">
        <v>17925</v>
      </c>
      <c r="G196" s="159"/>
      <c r="H196" s="159">
        <v>23400</v>
      </c>
      <c r="I196" s="159">
        <v>23900</v>
      </c>
      <c r="J196" s="159"/>
      <c r="K196" s="159"/>
      <c r="L196" s="258"/>
      <c r="M196" s="162"/>
    </row>
    <row r="197" spans="1:13" ht="23.25" customHeight="1">
      <c r="A197" s="243"/>
      <c r="B197" s="156" t="s">
        <v>323</v>
      </c>
      <c r="C197" s="203"/>
      <c r="D197" s="158" t="s">
        <v>36</v>
      </c>
      <c r="E197" s="159">
        <v>40000</v>
      </c>
      <c r="F197" s="159">
        <v>32100</v>
      </c>
      <c r="G197" s="159"/>
      <c r="H197" s="159">
        <v>41700</v>
      </c>
      <c r="I197" s="159">
        <v>42800</v>
      </c>
      <c r="J197" s="159"/>
      <c r="K197" s="159"/>
      <c r="L197" s="258"/>
      <c r="M197" s="162"/>
    </row>
    <row r="198" spans="1:13" ht="23.25" customHeight="1">
      <c r="A198" s="243"/>
      <c r="B198" s="156" t="s">
        <v>324</v>
      </c>
      <c r="C198" s="203"/>
      <c r="D198" s="158" t="s">
        <v>36</v>
      </c>
      <c r="E198" s="159">
        <v>44000</v>
      </c>
      <c r="F198" s="159">
        <v>43275</v>
      </c>
      <c r="G198" s="159"/>
      <c r="H198" s="159">
        <v>54100</v>
      </c>
      <c r="I198" s="159">
        <v>57700</v>
      </c>
      <c r="J198" s="159"/>
      <c r="K198" s="159"/>
      <c r="L198" s="258"/>
      <c r="M198" s="162"/>
    </row>
    <row r="199" spans="1:13" ht="23.25" customHeight="1">
      <c r="A199" s="243"/>
      <c r="B199" s="156" t="s">
        <v>337</v>
      </c>
      <c r="C199" s="203"/>
      <c r="D199" s="158" t="s">
        <v>36</v>
      </c>
      <c r="E199" s="159">
        <v>59000</v>
      </c>
      <c r="F199" s="159">
        <v>56925</v>
      </c>
      <c r="G199" s="159"/>
      <c r="H199" s="159">
        <v>72500</v>
      </c>
      <c r="I199" s="159">
        <v>75900</v>
      </c>
      <c r="J199" s="159"/>
      <c r="K199" s="159"/>
      <c r="L199" s="258"/>
      <c r="M199" s="162"/>
    </row>
    <row r="200" spans="1:13" ht="23.25" customHeight="1">
      <c r="A200" s="243"/>
      <c r="B200" s="156" t="s">
        <v>338</v>
      </c>
      <c r="C200" s="203"/>
      <c r="D200" s="158" t="s">
        <v>36</v>
      </c>
      <c r="E200" s="159">
        <v>86000</v>
      </c>
      <c r="F200" s="159">
        <v>83850</v>
      </c>
      <c r="G200" s="159"/>
      <c r="H200" s="159">
        <v>106300</v>
      </c>
      <c r="I200" s="159">
        <v>111800</v>
      </c>
      <c r="J200" s="159"/>
      <c r="K200" s="159"/>
      <c r="L200" s="258"/>
      <c r="M200" s="162"/>
    </row>
    <row r="201" spans="1:13" ht="23.25" customHeight="1">
      <c r="A201" s="243"/>
      <c r="B201" s="156" t="s">
        <v>339</v>
      </c>
      <c r="C201" s="203"/>
      <c r="D201" s="158" t="s">
        <v>36</v>
      </c>
      <c r="E201" s="159">
        <v>136000</v>
      </c>
      <c r="F201" s="159">
        <v>134250</v>
      </c>
      <c r="G201" s="159"/>
      <c r="H201" s="159">
        <v>169000</v>
      </c>
      <c r="I201" s="159"/>
      <c r="J201" s="159"/>
      <c r="K201" s="159"/>
      <c r="L201" s="258"/>
      <c r="M201" s="162"/>
    </row>
    <row r="202" spans="1:13" ht="23.25" customHeight="1">
      <c r="A202" s="243"/>
      <c r="B202" s="156" t="s">
        <v>340</v>
      </c>
      <c r="C202" s="203"/>
      <c r="D202" s="158" t="s">
        <v>36</v>
      </c>
      <c r="E202" s="159">
        <v>198000</v>
      </c>
      <c r="F202" s="159">
        <v>223500</v>
      </c>
      <c r="G202" s="159"/>
      <c r="H202" s="159">
        <v>235000</v>
      </c>
      <c r="I202" s="159"/>
      <c r="J202" s="159"/>
      <c r="K202" s="159"/>
      <c r="L202" s="258"/>
      <c r="M202" s="162"/>
    </row>
    <row r="203" spans="1:13" ht="23.25" customHeight="1">
      <c r="A203" s="243"/>
      <c r="B203" s="156" t="s">
        <v>341</v>
      </c>
      <c r="C203" s="203"/>
      <c r="D203" s="158" t="s">
        <v>36</v>
      </c>
      <c r="E203" s="159">
        <v>285000</v>
      </c>
      <c r="F203" s="159">
        <v>322500</v>
      </c>
      <c r="G203" s="159"/>
      <c r="H203" s="159">
        <v>343000</v>
      </c>
      <c r="I203" s="159"/>
      <c r="J203" s="159"/>
      <c r="K203" s="159"/>
      <c r="L203" s="258"/>
      <c r="M203" s="162"/>
    </row>
    <row r="204" spans="1:13" ht="23.25" customHeight="1">
      <c r="A204" s="243"/>
      <c r="B204" s="156" t="s">
        <v>342</v>
      </c>
      <c r="C204" s="203"/>
      <c r="D204" s="158" t="s">
        <v>36</v>
      </c>
      <c r="E204" s="159">
        <v>490000</v>
      </c>
      <c r="F204" s="159">
        <v>480000</v>
      </c>
      <c r="G204" s="159"/>
      <c r="H204" s="159">
        <v>549000</v>
      </c>
      <c r="I204" s="159"/>
      <c r="J204" s="159"/>
      <c r="K204" s="159"/>
      <c r="L204" s="258"/>
      <c r="M204" s="162"/>
    </row>
    <row r="205" spans="1:13" ht="23.25" customHeight="1">
      <c r="A205" s="243"/>
      <c r="B205" s="156" t="s">
        <v>343</v>
      </c>
      <c r="C205" s="203"/>
      <c r="D205" s="158" t="s">
        <v>36</v>
      </c>
      <c r="E205" s="159"/>
      <c r="F205" s="159"/>
      <c r="G205" s="159"/>
      <c r="H205" s="159">
        <v>680000</v>
      </c>
      <c r="I205" s="159"/>
      <c r="J205" s="159"/>
      <c r="K205" s="159"/>
      <c r="L205" s="258"/>
      <c r="M205" s="162"/>
    </row>
    <row r="206" spans="1:13" ht="23.25" customHeight="1">
      <c r="A206" s="243"/>
      <c r="B206" s="156" t="s">
        <v>344</v>
      </c>
      <c r="C206" s="203"/>
      <c r="D206" s="158" t="s">
        <v>36</v>
      </c>
      <c r="E206" s="159"/>
      <c r="F206" s="159"/>
      <c r="G206" s="159"/>
      <c r="H206" s="159">
        <v>839000</v>
      </c>
      <c r="I206" s="159"/>
      <c r="J206" s="159"/>
      <c r="K206" s="159"/>
      <c r="L206" s="258"/>
      <c r="M206" s="162"/>
    </row>
    <row r="207" spans="1:13" ht="37.5" customHeight="1">
      <c r="A207" s="243">
        <v>14</v>
      </c>
      <c r="B207" s="202" t="s">
        <v>128</v>
      </c>
      <c r="C207" s="157"/>
      <c r="D207" s="204"/>
      <c r="E207" s="194"/>
      <c r="F207" s="194"/>
      <c r="G207" s="194"/>
      <c r="H207" s="194"/>
      <c r="I207" s="194"/>
      <c r="J207" s="194"/>
      <c r="K207" s="194"/>
      <c r="L207" s="161"/>
      <c r="M207" s="162"/>
    </row>
    <row r="208" spans="1:13" ht="27" customHeight="1">
      <c r="A208" s="155" t="s">
        <v>20</v>
      </c>
      <c r="B208" s="259" t="s">
        <v>466</v>
      </c>
      <c r="C208" s="203"/>
      <c r="D208" s="158"/>
      <c r="E208" s="159"/>
      <c r="F208" s="159"/>
      <c r="G208" s="240"/>
      <c r="H208" s="159"/>
      <c r="I208" s="159"/>
      <c r="J208" s="159"/>
      <c r="K208" s="159"/>
      <c r="L208" s="263"/>
      <c r="M208" s="264"/>
    </row>
    <row r="209" spans="1:13" ht="22.5" customHeight="1">
      <c r="A209" s="155"/>
      <c r="B209" s="156" t="s">
        <v>464</v>
      </c>
      <c r="C209" s="203"/>
      <c r="D209" s="158" t="s">
        <v>67</v>
      </c>
      <c r="E209" s="159"/>
      <c r="F209" s="159"/>
      <c r="G209" s="159"/>
      <c r="H209" s="159"/>
      <c r="I209" s="159"/>
      <c r="J209" s="159"/>
      <c r="K209" s="159"/>
      <c r="L209" s="263"/>
      <c r="M209" s="264"/>
    </row>
    <row r="210" spans="1:13" ht="22.5" customHeight="1">
      <c r="A210" s="155"/>
      <c r="B210" s="156" t="s">
        <v>465</v>
      </c>
      <c r="C210" s="203"/>
      <c r="D210" s="158" t="s">
        <v>67</v>
      </c>
      <c r="E210" s="159"/>
      <c r="F210" s="159"/>
      <c r="G210" s="159"/>
      <c r="H210" s="159"/>
      <c r="I210" s="159"/>
      <c r="J210" s="159"/>
      <c r="K210" s="159"/>
      <c r="L210" s="263"/>
      <c r="M210" s="264"/>
    </row>
    <row r="211" spans="1:17" ht="22.5" customHeight="1">
      <c r="A211" s="155"/>
      <c r="B211" s="156" t="s">
        <v>66</v>
      </c>
      <c r="C211" s="203"/>
      <c r="D211" s="158" t="s">
        <v>67</v>
      </c>
      <c r="E211" s="159">
        <f>H211</f>
        <v>2120000</v>
      </c>
      <c r="F211" s="159"/>
      <c r="G211" s="159"/>
      <c r="H211" s="159">
        <v>2120000</v>
      </c>
      <c r="I211" s="159"/>
      <c r="J211" s="159">
        <v>2300000</v>
      </c>
      <c r="K211" s="159"/>
      <c r="L211" s="263">
        <v>2500000</v>
      </c>
      <c r="M211" s="265"/>
      <c r="Q211" s="114">
        <f aca="true" t="shared" si="12" ref="Q211:Q216">L211-H211</f>
        <v>380000</v>
      </c>
    </row>
    <row r="212" spans="1:17" ht="22.5" customHeight="1">
      <c r="A212" s="155"/>
      <c r="B212" s="156" t="s">
        <v>68</v>
      </c>
      <c r="C212" s="203"/>
      <c r="D212" s="158" t="s">
        <v>67</v>
      </c>
      <c r="E212" s="159">
        <f aca="true" t="shared" si="13" ref="E212:E218">H212</f>
        <v>1900000</v>
      </c>
      <c r="F212" s="159"/>
      <c r="G212" s="159"/>
      <c r="H212" s="159">
        <v>1900000</v>
      </c>
      <c r="I212" s="159"/>
      <c r="J212" s="159">
        <f>H212+$M$211</f>
        <v>1900000</v>
      </c>
      <c r="K212" s="159"/>
      <c r="L212" s="263">
        <v>2300000</v>
      </c>
      <c r="M212" s="265"/>
      <c r="Q212" s="114">
        <f t="shared" si="12"/>
        <v>400000</v>
      </c>
    </row>
    <row r="213" spans="1:17" ht="22.5" customHeight="1">
      <c r="A213" s="155"/>
      <c r="B213" s="156" t="s">
        <v>69</v>
      </c>
      <c r="C213" s="203"/>
      <c r="D213" s="158" t="s">
        <v>67</v>
      </c>
      <c r="E213" s="159">
        <f t="shared" si="13"/>
        <v>3300000</v>
      </c>
      <c r="F213" s="159"/>
      <c r="G213" s="159"/>
      <c r="H213" s="159">
        <v>3300000</v>
      </c>
      <c r="I213" s="159"/>
      <c r="J213" s="159">
        <f>H213+$M$211</f>
        <v>3300000</v>
      </c>
      <c r="K213" s="159"/>
      <c r="L213" s="263">
        <v>3500000</v>
      </c>
      <c r="M213" s="264"/>
      <c r="Q213" s="114">
        <f t="shared" si="12"/>
        <v>200000</v>
      </c>
    </row>
    <row r="214" spans="1:17" ht="22.5" customHeight="1">
      <c r="A214" s="155"/>
      <c r="B214" s="156" t="s">
        <v>70</v>
      </c>
      <c r="C214" s="203"/>
      <c r="D214" s="158" t="s">
        <v>67</v>
      </c>
      <c r="E214" s="159">
        <f t="shared" si="13"/>
        <v>3000000</v>
      </c>
      <c r="F214" s="159"/>
      <c r="G214" s="159"/>
      <c r="H214" s="159">
        <v>3000000</v>
      </c>
      <c r="I214" s="159"/>
      <c r="J214" s="159">
        <v>3100000</v>
      </c>
      <c r="K214" s="159"/>
      <c r="L214" s="263">
        <v>3300000</v>
      </c>
      <c r="M214" s="264"/>
      <c r="Q214" s="114">
        <f t="shared" si="12"/>
        <v>300000</v>
      </c>
    </row>
    <row r="215" spans="1:17" ht="22.5" customHeight="1">
      <c r="A215" s="155"/>
      <c r="B215" s="156" t="s">
        <v>71</v>
      </c>
      <c r="C215" s="203"/>
      <c r="D215" s="158" t="s">
        <v>67</v>
      </c>
      <c r="E215" s="159">
        <f t="shared" si="13"/>
        <v>4300000</v>
      </c>
      <c r="F215" s="159"/>
      <c r="G215" s="159"/>
      <c r="H215" s="159">
        <v>4300000</v>
      </c>
      <c r="I215" s="159"/>
      <c r="J215" s="159">
        <f>H215+$M$211</f>
        <v>4300000</v>
      </c>
      <c r="K215" s="159"/>
      <c r="L215" s="263">
        <v>5000000</v>
      </c>
      <c r="M215" s="264"/>
      <c r="Q215" s="114">
        <f t="shared" si="12"/>
        <v>700000</v>
      </c>
    </row>
    <row r="216" spans="1:17" ht="22.5" customHeight="1">
      <c r="A216" s="155"/>
      <c r="B216" s="156" t="s">
        <v>72</v>
      </c>
      <c r="C216" s="203"/>
      <c r="D216" s="158" t="s">
        <v>67</v>
      </c>
      <c r="E216" s="159">
        <f t="shared" si="13"/>
        <v>3900000</v>
      </c>
      <c r="F216" s="159"/>
      <c r="G216" s="159"/>
      <c r="H216" s="159">
        <v>3900000</v>
      </c>
      <c r="I216" s="159"/>
      <c r="J216" s="159">
        <f>H216+$M$211</f>
        <v>3900000</v>
      </c>
      <c r="K216" s="159"/>
      <c r="L216" s="263">
        <v>4600000</v>
      </c>
      <c r="M216" s="264"/>
      <c r="Q216" s="114">
        <f t="shared" si="12"/>
        <v>700000</v>
      </c>
    </row>
    <row r="217" spans="1:17" ht="22.5" customHeight="1">
      <c r="A217" s="155"/>
      <c r="B217" s="156" t="s">
        <v>148</v>
      </c>
      <c r="C217" s="203"/>
      <c r="D217" s="158" t="s">
        <v>67</v>
      </c>
      <c r="E217" s="159"/>
      <c r="F217" s="159"/>
      <c r="G217" s="159"/>
      <c r="H217" s="159">
        <v>5400000</v>
      </c>
      <c r="I217" s="159"/>
      <c r="J217" s="159"/>
      <c r="K217" s="159"/>
      <c r="L217" s="263"/>
      <c r="M217" s="264"/>
      <c r="Q217" s="114"/>
    </row>
    <row r="218" spans="1:17" ht="22.5" customHeight="1">
      <c r="A218" s="155"/>
      <c r="B218" s="156" t="s">
        <v>73</v>
      </c>
      <c r="C218" s="203"/>
      <c r="D218" s="158" t="s">
        <v>67</v>
      </c>
      <c r="E218" s="159">
        <f t="shared" si="13"/>
        <v>5960000</v>
      </c>
      <c r="F218" s="159"/>
      <c r="G218" s="159"/>
      <c r="H218" s="159">
        <v>5960000</v>
      </c>
      <c r="I218" s="159"/>
      <c r="J218" s="159"/>
      <c r="K218" s="159"/>
      <c r="L218" s="263"/>
      <c r="M218" s="264"/>
      <c r="Q218" s="114"/>
    </row>
    <row r="219" spans="1:13" ht="22.5" customHeight="1">
      <c r="A219" s="155"/>
      <c r="B219" s="156" t="s">
        <v>313</v>
      </c>
      <c r="C219" s="203"/>
      <c r="D219" s="158"/>
      <c r="E219" s="159"/>
      <c r="F219" s="159"/>
      <c r="G219" s="159"/>
      <c r="H219" s="159">
        <v>9300000</v>
      </c>
      <c r="I219" s="159"/>
      <c r="J219" s="159"/>
      <c r="K219" s="159"/>
      <c r="L219" s="263"/>
      <c r="M219" s="264"/>
    </row>
    <row r="220" spans="1:13" ht="24.75" customHeight="1">
      <c r="A220" s="243" t="s">
        <v>22</v>
      </c>
      <c r="B220" s="259" t="s">
        <v>129</v>
      </c>
      <c r="C220" s="203"/>
      <c r="D220" s="158"/>
      <c r="E220" s="159"/>
      <c r="F220" s="159"/>
      <c r="G220" s="159"/>
      <c r="H220" s="159"/>
      <c r="I220" s="159"/>
      <c r="J220" s="159"/>
      <c r="K220" s="159"/>
      <c r="L220" s="263"/>
      <c r="M220" s="264"/>
    </row>
    <row r="221" spans="1:13" ht="20.25" customHeight="1">
      <c r="A221" s="243"/>
      <c r="B221" s="156" t="s">
        <v>66</v>
      </c>
      <c r="C221" s="203"/>
      <c r="D221" s="158" t="s">
        <v>67</v>
      </c>
      <c r="E221" s="159"/>
      <c r="F221" s="159"/>
      <c r="G221" s="159">
        <v>2250000</v>
      </c>
      <c r="H221" s="159"/>
      <c r="I221" s="159"/>
      <c r="J221" s="159"/>
      <c r="K221" s="159"/>
      <c r="L221" s="263">
        <v>2500000</v>
      </c>
      <c r="M221" s="266"/>
    </row>
    <row r="222" spans="1:13" ht="21" customHeight="1">
      <c r="A222" s="243"/>
      <c r="B222" s="156" t="s">
        <v>68</v>
      </c>
      <c r="C222" s="203"/>
      <c r="D222" s="158" t="s">
        <v>67</v>
      </c>
      <c r="E222" s="159"/>
      <c r="F222" s="159"/>
      <c r="G222" s="159">
        <v>1850000</v>
      </c>
      <c r="H222" s="159"/>
      <c r="I222" s="159"/>
      <c r="J222" s="159"/>
      <c r="K222" s="159"/>
      <c r="L222" s="263">
        <v>2300000</v>
      </c>
      <c r="M222" s="266"/>
    </row>
    <row r="223" spans="1:13" ht="21" customHeight="1">
      <c r="A223" s="243"/>
      <c r="B223" s="156" t="s">
        <v>69</v>
      </c>
      <c r="C223" s="203"/>
      <c r="D223" s="158" t="s">
        <v>67</v>
      </c>
      <c r="E223" s="159"/>
      <c r="F223" s="159"/>
      <c r="G223" s="159">
        <v>3150000</v>
      </c>
      <c r="H223" s="159"/>
      <c r="I223" s="159"/>
      <c r="J223" s="159"/>
      <c r="K223" s="159"/>
      <c r="L223" s="263">
        <v>3500000</v>
      </c>
      <c r="M223" s="266"/>
    </row>
    <row r="224" spans="1:13" ht="21" customHeight="1">
      <c r="A224" s="243"/>
      <c r="B224" s="156" t="s">
        <v>70</v>
      </c>
      <c r="C224" s="203"/>
      <c r="D224" s="158" t="s">
        <v>67</v>
      </c>
      <c r="E224" s="159"/>
      <c r="F224" s="159"/>
      <c r="G224" s="159">
        <v>2950000</v>
      </c>
      <c r="H224" s="159"/>
      <c r="I224" s="159"/>
      <c r="J224" s="159"/>
      <c r="K224" s="159"/>
      <c r="L224" s="263">
        <v>3300000</v>
      </c>
      <c r="M224" s="266"/>
    </row>
    <row r="225" spans="1:13" ht="21" customHeight="1">
      <c r="A225" s="243"/>
      <c r="B225" s="156" t="s">
        <v>71</v>
      </c>
      <c r="C225" s="203"/>
      <c r="D225" s="158" t="s">
        <v>67</v>
      </c>
      <c r="E225" s="159"/>
      <c r="F225" s="159"/>
      <c r="G225" s="159">
        <v>4150000</v>
      </c>
      <c r="H225" s="159"/>
      <c r="I225" s="159"/>
      <c r="J225" s="159"/>
      <c r="K225" s="159"/>
      <c r="L225" s="263"/>
      <c r="M225" s="266"/>
    </row>
    <row r="226" spans="1:13" ht="21" customHeight="1">
      <c r="A226" s="155"/>
      <c r="B226" s="156" t="s">
        <v>72</v>
      </c>
      <c r="C226" s="203"/>
      <c r="D226" s="158" t="s">
        <v>67</v>
      </c>
      <c r="E226" s="159"/>
      <c r="F226" s="159"/>
      <c r="G226" s="159">
        <v>3900000</v>
      </c>
      <c r="H226" s="159"/>
      <c r="I226" s="159"/>
      <c r="J226" s="159"/>
      <c r="K226" s="159"/>
      <c r="L226" s="263"/>
      <c r="M226" s="266"/>
    </row>
    <row r="227" spans="1:13" ht="21" customHeight="1">
      <c r="A227" s="155"/>
      <c r="B227" s="156" t="s">
        <v>73</v>
      </c>
      <c r="C227" s="203"/>
      <c r="D227" s="158" t="s">
        <v>67</v>
      </c>
      <c r="E227" s="159"/>
      <c r="F227" s="159"/>
      <c r="G227" s="159">
        <v>5700000</v>
      </c>
      <c r="H227" s="159"/>
      <c r="I227" s="159"/>
      <c r="J227" s="159"/>
      <c r="K227" s="159"/>
      <c r="L227" s="263">
        <v>5800000</v>
      </c>
      <c r="M227" s="266"/>
    </row>
    <row r="228" spans="1:50" s="94" customFormat="1" ht="21" customHeight="1">
      <c r="A228" s="155" t="s">
        <v>65</v>
      </c>
      <c r="B228" s="202" t="s">
        <v>233</v>
      </c>
      <c r="C228" s="157"/>
      <c r="D228" s="204"/>
      <c r="E228" s="194"/>
      <c r="F228" s="194"/>
      <c r="G228" s="194"/>
      <c r="H228" s="194"/>
      <c r="I228" s="194"/>
      <c r="J228" s="194"/>
      <c r="K228" s="194"/>
      <c r="L228" s="267"/>
      <c r="M228" s="268"/>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row>
    <row r="229" spans="1:13" ht="21" customHeight="1">
      <c r="A229" s="155"/>
      <c r="B229" s="156" t="s">
        <v>66</v>
      </c>
      <c r="C229" s="203"/>
      <c r="D229" s="158" t="s">
        <v>67</v>
      </c>
      <c r="E229" s="159"/>
      <c r="F229" s="159">
        <v>3100000</v>
      </c>
      <c r="G229" s="159"/>
      <c r="H229" s="159">
        <v>3280000</v>
      </c>
      <c r="I229" s="159"/>
      <c r="J229" s="159"/>
      <c r="K229" s="159"/>
      <c r="L229" s="263"/>
      <c r="M229" s="265"/>
    </row>
    <row r="230" spans="1:13" ht="21" customHeight="1">
      <c r="A230" s="155"/>
      <c r="B230" s="156" t="s">
        <v>68</v>
      </c>
      <c r="C230" s="203"/>
      <c r="D230" s="158" t="s">
        <v>67</v>
      </c>
      <c r="E230" s="159"/>
      <c r="F230" s="159">
        <v>2950000</v>
      </c>
      <c r="G230" s="159"/>
      <c r="H230" s="159">
        <v>2972000</v>
      </c>
      <c r="I230" s="159"/>
      <c r="J230" s="159"/>
      <c r="K230" s="159"/>
      <c r="L230" s="263"/>
      <c r="M230" s="265"/>
    </row>
    <row r="231" spans="1:13" ht="21" customHeight="1">
      <c r="A231" s="155"/>
      <c r="B231" s="156" t="s">
        <v>69</v>
      </c>
      <c r="C231" s="203"/>
      <c r="D231" s="158" t="s">
        <v>67</v>
      </c>
      <c r="E231" s="159"/>
      <c r="F231" s="159">
        <f>H231-$M$230</f>
        <v>4440000</v>
      </c>
      <c r="G231" s="159"/>
      <c r="H231" s="159">
        <v>4440000</v>
      </c>
      <c r="I231" s="159"/>
      <c r="J231" s="159"/>
      <c r="K231" s="159"/>
      <c r="L231" s="263"/>
      <c r="M231" s="265"/>
    </row>
    <row r="232" spans="1:13" ht="21" customHeight="1">
      <c r="A232" s="155"/>
      <c r="B232" s="156" t="s">
        <v>70</v>
      </c>
      <c r="C232" s="203"/>
      <c r="D232" s="158" t="s">
        <v>67</v>
      </c>
      <c r="E232" s="159"/>
      <c r="F232" s="159">
        <f>H232-$M$230</f>
        <v>4140000</v>
      </c>
      <c r="G232" s="159"/>
      <c r="H232" s="159">
        <v>4140000</v>
      </c>
      <c r="I232" s="159"/>
      <c r="J232" s="159"/>
      <c r="K232" s="159"/>
      <c r="L232" s="263"/>
      <c r="M232" s="265"/>
    </row>
    <row r="233" spans="1:13" ht="21" customHeight="1">
      <c r="A233" s="155"/>
      <c r="B233" s="156" t="s">
        <v>71</v>
      </c>
      <c r="C233" s="203"/>
      <c r="D233" s="158" t="s">
        <v>67</v>
      </c>
      <c r="E233" s="159"/>
      <c r="F233" s="159">
        <f>H233-$M$230</f>
        <v>5720000</v>
      </c>
      <c r="G233" s="159"/>
      <c r="H233" s="159">
        <v>5720000</v>
      </c>
      <c r="I233" s="159"/>
      <c r="J233" s="159"/>
      <c r="K233" s="159"/>
      <c r="L233" s="263"/>
      <c r="M233" s="265"/>
    </row>
    <row r="234" spans="1:13" ht="21" customHeight="1">
      <c r="A234" s="155"/>
      <c r="B234" s="156" t="s">
        <v>72</v>
      </c>
      <c r="C234" s="203"/>
      <c r="D234" s="158" t="s">
        <v>67</v>
      </c>
      <c r="E234" s="159"/>
      <c r="F234" s="159">
        <f>H234-$M$230</f>
        <v>5230000</v>
      </c>
      <c r="G234" s="159"/>
      <c r="H234" s="159">
        <v>5230000</v>
      </c>
      <c r="I234" s="159"/>
      <c r="J234" s="159"/>
      <c r="K234" s="159"/>
      <c r="L234" s="263"/>
      <c r="M234" s="265"/>
    </row>
    <row r="235" spans="1:13" ht="21" customHeight="1">
      <c r="A235" s="155"/>
      <c r="B235" s="156" t="s">
        <v>73</v>
      </c>
      <c r="C235" s="203"/>
      <c r="D235" s="158" t="s">
        <v>67</v>
      </c>
      <c r="E235" s="159"/>
      <c r="F235" s="159">
        <f>H235-$M$230</f>
        <v>8240000</v>
      </c>
      <c r="G235" s="159"/>
      <c r="H235" s="159">
        <v>8240000</v>
      </c>
      <c r="I235" s="159"/>
      <c r="J235" s="159"/>
      <c r="K235" s="159"/>
      <c r="L235" s="263"/>
      <c r="M235" s="265"/>
    </row>
    <row r="236" spans="1:13" ht="28.5" customHeight="1">
      <c r="A236" s="155">
        <v>15</v>
      </c>
      <c r="B236" s="199" t="s">
        <v>74</v>
      </c>
      <c r="C236" s="204"/>
      <c r="D236" s="204"/>
      <c r="E236" s="194"/>
      <c r="F236" s="194"/>
      <c r="G236" s="194"/>
      <c r="H236" s="194"/>
      <c r="I236" s="194"/>
      <c r="J236" s="205"/>
      <c r="K236" s="205"/>
      <c r="L236" s="263"/>
      <c r="M236" s="264"/>
    </row>
    <row r="237" spans="1:13" ht="30.75" customHeight="1">
      <c r="A237" s="155"/>
      <c r="B237" s="224" t="s">
        <v>315</v>
      </c>
      <c r="C237" s="158"/>
      <c r="D237" s="158" t="s">
        <v>75</v>
      </c>
      <c r="E237" s="159"/>
      <c r="F237" s="159"/>
      <c r="G237" s="159">
        <v>40000</v>
      </c>
      <c r="H237" s="159"/>
      <c r="I237" s="159">
        <v>40000</v>
      </c>
      <c r="J237" s="159"/>
      <c r="K237" s="160"/>
      <c r="L237" s="161">
        <v>55000</v>
      </c>
      <c r="M237" s="264"/>
    </row>
    <row r="238" spans="1:13" ht="30.75" customHeight="1">
      <c r="A238" s="155"/>
      <c r="B238" s="224" t="s">
        <v>314</v>
      </c>
      <c r="C238" s="158"/>
      <c r="D238" s="158"/>
      <c r="E238" s="159">
        <f>F238</f>
        <v>36500</v>
      </c>
      <c r="F238" s="159">
        <v>36500</v>
      </c>
      <c r="G238" s="159">
        <v>38000</v>
      </c>
      <c r="H238" s="159"/>
      <c r="I238" s="159"/>
      <c r="J238" s="159">
        <v>42000</v>
      </c>
      <c r="K238" s="160"/>
      <c r="L238" s="161"/>
      <c r="M238" s="264"/>
    </row>
    <row r="239" spans="1:13" ht="23.25" customHeight="1">
      <c r="A239" s="155"/>
      <c r="B239" s="224" t="s">
        <v>76</v>
      </c>
      <c r="C239" s="158"/>
      <c r="D239" s="158" t="s">
        <v>75</v>
      </c>
      <c r="E239" s="159">
        <v>50000</v>
      </c>
      <c r="F239" s="159">
        <v>50500</v>
      </c>
      <c r="G239" s="159">
        <v>53000</v>
      </c>
      <c r="H239" s="159"/>
      <c r="I239" s="159"/>
      <c r="J239" s="160"/>
      <c r="K239" s="160"/>
      <c r="L239" s="161">
        <v>75000</v>
      </c>
      <c r="M239" s="264"/>
    </row>
    <row r="240" spans="1:13" ht="21" customHeight="1">
      <c r="A240" s="155"/>
      <c r="B240" s="224" t="s">
        <v>77</v>
      </c>
      <c r="C240" s="158"/>
      <c r="D240" s="158"/>
      <c r="E240" s="159">
        <v>18000</v>
      </c>
      <c r="F240" s="159">
        <v>25000</v>
      </c>
      <c r="G240" s="159">
        <v>15000</v>
      </c>
      <c r="H240" s="159"/>
      <c r="I240" s="159">
        <v>18000</v>
      </c>
      <c r="J240" s="159">
        <v>20000</v>
      </c>
      <c r="K240" s="160"/>
      <c r="L240" s="161">
        <v>20000</v>
      </c>
      <c r="M240" s="264"/>
    </row>
    <row r="241" spans="1:13" ht="23.25" customHeight="1">
      <c r="A241" s="155"/>
      <c r="B241" s="224" t="s">
        <v>126</v>
      </c>
      <c r="C241" s="158"/>
      <c r="D241" s="158" t="s">
        <v>75</v>
      </c>
      <c r="E241" s="159"/>
      <c r="F241" s="159">
        <v>17000</v>
      </c>
      <c r="G241" s="159">
        <v>18000</v>
      </c>
      <c r="H241" s="159"/>
      <c r="I241" s="159"/>
      <c r="J241" s="160"/>
      <c r="K241" s="160"/>
      <c r="L241" s="263">
        <v>20000</v>
      </c>
      <c r="M241" s="264"/>
    </row>
    <row r="242" spans="1:13" ht="23.25" customHeight="1">
      <c r="A242" s="155"/>
      <c r="B242" s="224" t="s">
        <v>359</v>
      </c>
      <c r="C242" s="158"/>
      <c r="D242" s="158" t="s">
        <v>75</v>
      </c>
      <c r="E242" s="159"/>
      <c r="F242" s="269"/>
      <c r="G242" s="159"/>
      <c r="H242" s="159"/>
      <c r="I242" s="159"/>
      <c r="J242" s="160"/>
      <c r="K242" s="160"/>
      <c r="L242" s="270"/>
      <c r="M242" s="264"/>
    </row>
    <row r="243" spans="1:50" s="92" customFormat="1" ht="37.5" customHeight="1">
      <c r="A243" s="264"/>
      <c r="B243" s="173" t="s">
        <v>130</v>
      </c>
      <c r="C243" s="173"/>
      <c r="D243" s="158" t="s">
        <v>24</v>
      </c>
      <c r="E243" s="271"/>
      <c r="F243" s="269">
        <v>57000</v>
      </c>
      <c r="G243" s="159">
        <v>62000</v>
      </c>
      <c r="H243" s="159"/>
      <c r="I243" s="271"/>
      <c r="J243" s="159"/>
      <c r="K243" s="271"/>
      <c r="L243" s="272">
        <v>75000</v>
      </c>
      <c r="M243" s="273"/>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row>
    <row r="244" spans="1:50" s="92" customFormat="1" ht="37.5" customHeight="1">
      <c r="A244" s="264"/>
      <c r="B244" s="173" t="s">
        <v>158</v>
      </c>
      <c r="C244" s="173"/>
      <c r="D244" s="158" t="s">
        <v>24</v>
      </c>
      <c r="E244" s="271"/>
      <c r="F244" s="269">
        <v>64000</v>
      </c>
      <c r="G244" s="159"/>
      <c r="H244" s="159"/>
      <c r="I244" s="271"/>
      <c r="J244" s="159">
        <v>84000</v>
      </c>
      <c r="K244" s="271"/>
      <c r="L244" s="272">
        <v>85000</v>
      </c>
      <c r="M244" s="273"/>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row>
    <row r="245" spans="1:50" s="92" customFormat="1" ht="37.5" customHeight="1">
      <c r="A245" s="264"/>
      <c r="B245" s="173" t="s">
        <v>131</v>
      </c>
      <c r="C245" s="173"/>
      <c r="D245" s="158" t="s">
        <v>24</v>
      </c>
      <c r="E245" s="271"/>
      <c r="F245" s="269">
        <v>70500</v>
      </c>
      <c r="G245" s="159">
        <v>72000</v>
      </c>
      <c r="H245" s="159"/>
      <c r="I245" s="271"/>
      <c r="J245" s="159"/>
      <c r="K245" s="274"/>
      <c r="L245" s="272">
        <v>85000</v>
      </c>
      <c r="M245" s="273"/>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row>
    <row r="246" spans="1:50" s="92" customFormat="1" ht="37.5" customHeight="1">
      <c r="A246" s="264"/>
      <c r="B246" s="173" t="s">
        <v>159</v>
      </c>
      <c r="C246" s="173"/>
      <c r="D246" s="158" t="s">
        <v>24</v>
      </c>
      <c r="E246" s="271"/>
      <c r="F246" s="269">
        <v>88000</v>
      </c>
      <c r="G246" s="159"/>
      <c r="H246" s="159"/>
      <c r="I246" s="271"/>
      <c r="J246" s="159">
        <v>93000</v>
      </c>
      <c r="K246" s="274"/>
      <c r="L246" s="272">
        <v>90000</v>
      </c>
      <c r="M246" s="273"/>
      <c r="P246" s="121"/>
      <c r="Q246" s="122"/>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row>
    <row r="247" spans="1:50" s="105" customFormat="1" ht="37.5" customHeight="1">
      <c r="A247" s="264"/>
      <c r="B247" s="173" t="s">
        <v>132</v>
      </c>
      <c r="C247" s="173"/>
      <c r="D247" s="158" t="s">
        <v>24</v>
      </c>
      <c r="E247" s="271"/>
      <c r="F247" s="269">
        <v>73500</v>
      </c>
      <c r="G247" s="159">
        <v>80000</v>
      </c>
      <c r="H247" s="159"/>
      <c r="I247" s="271"/>
      <c r="J247" s="269">
        <v>95000</v>
      </c>
      <c r="K247" s="271"/>
      <c r="L247" s="272">
        <v>95000</v>
      </c>
      <c r="M247" s="27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row>
    <row r="248" spans="1:50" s="105" customFormat="1" ht="37.5" customHeight="1">
      <c r="A248" s="275"/>
      <c r="B248" s="173" t="s">
        <v>133</v>
      </c>
      <c r="C248" s="173"/>
      <c r="D248" s="158" t="s">
        <v>24</v>
      </c>
      <c r="E248" s="271"/>
      <c r="F248" s="159">
        <v>82000</v>
      </c>
      <c r="G248" s="159">
        <v>84000</v>
      </c>
      <c r="H248" s="159"/>
      <c r="I248" s="271"/>
      <c r="J248" s="271"/>
      <c r="K248" s="271"/>
      <c r="L248" s="198">
        <v>100000</v>
      </c>
      <c r="M248" s="27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row>
    <row r="249" spans="1:50" s="107" customFormat="1" ht="37.5" customHeight="1">
      <c r="A249" s="276"/>
      <c r="B249" s="277" t="s">
        <v>134</v>
      </c>
      <c r="C249" s="277"/>
      <c r="D249" s="187" t="s">
        <v>24</v>
      </c>
      <c r="E249" s="278"/>
      <c r="F249" s="269">
        <v>85000</v>
      </c>
      <c r="G249" s="269">
        <v>88000</v>
      </c>
      <c r="H249" s="269"/>
      <c r="I249" s="278"/>
      <c r="J249" s="269">
        <v>100200</v>
      </c>
      <c r="K249" s="278"/>
      <c r="L249" s="272">
        <v>125000</v>
      </c>
      <c r="M249" s="273"/>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row>
    <row r="250" spans="1:50" s="92" customFormat="1" ht="37.5" customHeight="1">
      <c r="A250" s="279"/>
      <c r="B250" s="223" t="s">
        <v>149</v>
      </c>
      <c r="C250" s="280"/>
      <c r="D250" s="158" t="s">
        <v>24</v>
      </c>
      <c r="E250" s="269">
        <v>78000</v>
      </c>
      <c r="F250" s="269"/>
      <c r="G250" s="281"/>
      <c r="H250" s="281"/>
      <c r="I250" s="281"/>
      <c r="J250" s="159"/>
      <c r="K250" s="281"/>
      <c r="L250" s="272">
        <v>75000</v>
      </c>
      <c r="M250" s="273"/>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row>
    <row r="251" spans="1:50" s="92" customFormat="1" ht="37.5" customHeight="1">
      <c r="A251" s="279"/>
      <c r="B251" s="223" t="s">
        <v>152</v>
      </c>
      <c r="C251" s="280"/>
      <c r="D251" s="158" t="s">
        <v>24</v>
      </c>
      <c r="E251" s="269">
        <v>80000</v>
      </c>
      <c r="F251" s="269"/>
      <c r="G251" s="281"/>
      <c r="H251" s="281"/>
      <c r="I251" s="281"/>
      <c r="J251" s="159"/>
      <c r="K251" s="281"/>
      <c r="L251" s="272">
        <v>85000</v>
      </c>
      <c r="M251" s="273"/>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row>
    <row r="252" spans="1:50" s="92" customFormat="1" ht="37.5" customHeight="1">
      <c r="A252" s="279"/>
      <c r="B252" s="223" t="s">
        <v>150</v>
      </c>
      <c r="C252" s="280"/>
      <c r="D252" s="158" t="s">
        <v>24</v>
      </c>
      <c r="E252" s="269">
        <v>82000</v>
      </c>
      <c r="F252" s="269"/>
      <c r="G252" s="281"/>
      <c r="H252" s="159">
        <v>83000</v>
      </c>
      <c r="I252" s="281"/>
      <c r="J252" s="159"/>
      <c r="K252" s="281"/>
      <c r="L252" s="272">
        <v>85000</v>
      </c>
      <c r="M252" s="273"/>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row>
    <row r="253" spans="1:50" s="92" customFormat="1" ht="37.5" customHeight="1">
      <c r="A253" s="279"/>
      <c r="B253" s="223" t="s">
        <v>151</v>
      </c>
      <c r="C253" s="280"/>
      <c r="D253" s="158" t="s">
        <v>24</v>
      </c>
      <c r="E253" s="269">
        <v>85000</v>
      </c>
      <c r="F253" s="269"/>
      <c r="G253" s="281"/>
      <c r="H253" s="159"/>
      <c r="I253" s="281"/>
      <c r="J253" s="159"/>
      <c r="K253" s="281"/>
      <c r="L253" s="272">
        <v>90000</v>
      </c>
      <c r="M253" s="273"/>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row>
    <row r="254" spans="1:50" s="92" customFormat="1" ht="37.5" customHeight="1">
      <c r="A254" s="279"/>
      <c r="B254" s="223" t="s">
        <v>153</v>
      </c>
      <c r="C254" s="280"/>
      <c r="D254" s="158" t="s">
        <v>24</v>
      </c>
      <c r="E254" s="269">
        <v>86000</v>
      </c>
      <c r="F254" s="269"/>
      <c r="G254" s="281"/>
      <c r="H254" s="159">
        <v>88000</v>
      </c>
      <c r="I254" s="281"/>
      <c r="J254" s="159"/>
      <c r="K254" s="281"/>
      <c r="L254" s="272">
        <v>95000</v>
      </c>
      <c r="M254" s="273"/>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row>
    <row r="255" spans="1:50" s="92" customFormat="1" ht="37.5" customHeight="1">
      <c r="A255" s="279"/>
      <c r="B255" s="223" t="s">
        <v>154</v>
      </c>
      <c r="C255" s="280"/>
      <c r="D255" s="158" t="s">
        <v>24</v>
      </c>
      <c r="E255" s="269">
        <v>90000</v>
      </c>
      <c r="F255" s="269"/>
      <c r="G255" s="281"/>
      <c r="H255" s="282">
        <v>92000</v>
      </c>
      <c r="I255" s="281"/>
      <c r="J255" s="159"/>
      <c r="K255" s="281"/>
      <c r="L255" s="272">
        <v>100000</v>
      </c>
      <c r="M255" s="273"/>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row>
    <row r="256" spans="1:50" s="92" customFormat="1" ht="38.25" customHeight="1">
      <c r="A256" s="279"/>
      <c r="B256" s="223" t="s">
        <v>155</v>
      </c>
      <c r="C256" s="280"/>
      <c r="D256" s="158" t="s">
        <v>24</v>
      </c>
      <c r="E256" s="269">
        <v>94000</v>
      </c>
      <c r="F256" s="269"/>
      <c r="G256" s="281"/>
      <c r="H256" s="159">
        <v>96000</v>
      </c>
      <c r="I256" s="281"/>
      <c r="J256" s="159"/>
      <c r="K256" s="281"/>
      <c r="L256" s="272">
        <v>115000</v>
      </c>
      <c r="M256" s="273"/>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row>
    <row r="257" spans="1:50" s="92" customFormat="1" ht="38.25" customHeight="1">
      <c r="A257" s="279" t="s">
        <v>157</v>
      </c>
      <c r="B257" s="283" t="s">
        <v>318</v>
      </c>
      <c r="C257" s="280"/>
      <c r="D257" s="158"/>
      <c r="E257" s="269"/>
      <c r="F257" s="269"/>
      <c r="G257" s="281"/>
      <c r="H257" s="269"/>
      <c r="I257" s="281"/>
      <c r="J257" s="159"/>
      <c r="K257" s="281"/>
      <c r="L257" s="272"/>
      <c r="M257" s="273"/>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row>
    <row r="258" spans="1:50" s="92" customFormat="1" ht="38.25" customHeight="1">
      <c r="A258" s="279"/>
      <c r="B258" s="223" t="s">
        <v>467</v>
      </c>
      <c r="C258" s="280"/>
      <c r="D258" s="158" t="s">
        <v>24</v>
      </c>
      <c r="E258" s="269"/>
      <c r="F258" s="269"/>
      <c r="G258" s="281"/>
      <c r="H258" s="269">
        <v>160000</v>
      </c>
      <c r="I258" s="281"/>
      <c r="J258" s="159"/>
      <c r="K258" s="281"/>
      <c r="L258" s="272"/>
      <c r="M258" s="273"/>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row>
    <row r="259" spans="1:50" s="92" customFormat="1" ht="38.25" customHeight="1">
      <c r="A259" s="279"/>
      <c r="B259" s="223" t="s">
        <v>319</v>
      </c>
      <c r="C259" s="280"/>
      <c r="D259" s="158" t="s">
        <v>24</v>
      </c>
      <c r="E259" s="269"/>
      <c r="F259" s="269"/>
      <c r="G259" s="281"/>
      <c r="H259" s="269">
        <v>170000</v>
      </c>
      <c r="I259" s="281"/>
      <c r="J259" s="159"/>
      <c r="K259" s="281"/>
      <c r="L259" s="272"/>
      <c r="M259" s="273"/>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row>
    <row r="260" spans="1:50" s="92" customFormat="1" ht="38.25" customHeight="1">
      <c r="A260" s="279"/>
      <c r="B260" s="223" t="s">
        <v>468</v>
      </c>
      <c r="C260" s="280"/>
      <c r="D260" s="158" t="s">
        <v>24</v>
      </c>
      <c r="E260" s="269"/>
      <c r="F260" s="269"/>
      <c r="G260" s="281"/>
      <c r="H260" s="269">
        <v>175000</v>
      </c>
      <c r="I260" s="281"/>
      <c r="J260" s="159"/>
      <c r="K260" s="281"/>
      <c r="L260" s="272"/>
      <c r="M260" s="273"/>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row>
    <row r="261" spans="1:50" s="92" customFormat="1" ht="38.25" customHeight="1">
      <c r="A261" s="279"/>
      <c r="B261" s="223" t="s">
        <v>320</v>
      </c>
      <c r="C261" s="280"/>
      <c r="D261" s="158" t="s">
        <v>24</v>
      </c>
      <c r="E261" s="269"/>
      <c r="F261" s="269"/>
      <c r="G261" s="281"/>
      <c r="H261" s="269">
        <v>180000</v>
      </c>
      <c r="I261" s="281"/>
      <c r="J261" s="159"/>
      <c r="K261" s="281"/>
      <c r="L261" s="272"/>
      <c r="M261" s="273"/>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row>
    <row r="262" spans="1:50" s="92" customFormat="1" ht="38.25" customHeight="1">
      <c r="A262" s="279"/>
      <c r="B262" s="223" t="s">
        <v>161</v>
      </c>
      <c r="C262" s="280"/>
      <c r="D262" s="158" t="s">
        <v>24</v>
      </c>
      <c r="E262" s="269"/>
      <c r="F262" s="269"/>
      <c r="G262" s="281"/>
      <c r="H262" s="281"/>
      <c r="I262" s="281"/>
      <c r="J262" s="159">
        <v>70000</v>
      </c>
      <c r="K262" s="281"/>
      <c r="L262" s="272">
        <v>75000</v>
      </c>
      <c r="M262" s="273"/>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row>
    <row r="263" spans="1:50" s="92" customFormat="1" ht="38.25" customHeight="1">
      <c r="A263" s="279"/>
      <c r="B263" s="223" t="s">
        <v>304</v>
      </c>
      <c r="C263" s="280"/>
      <c r="D263" s="158" t="s">
        <v>24</v>
      </c>
      <c r="E263" s="269"/>
      <c r="F263" s="269"/>
      <c r="G263" s="281"/>
      <c r="H263" s="281"/>
      <c r="I263" s="281"/>
      <c r="J263" s="159"/>
      <c r="K263" s="281"/>
      <c r="L263" s="272">
        <v>80000</v>
      </c>
      <c r="M263" s="273"/>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row>
    <row r="264" spans="1:50" s="92" customFormat="1" ht="37.5" customHeight="1">
      <c r="A264" s="279"/>
      <c r="B264" s="223" t="s">
        <v>305</v>
      </c>
      <c r="C264" s="280"/>
      <c r="D264" s="158" t="s">
        <v>24</v>
      </c>
      <c r="E264" s="269"/>
      <c r="F264" s="269"/>
      <c r="G264" s="281"/>
      <c r="H264" s="159"/>
      <c r="I264" s="281"/>
      <c r="J264" s="159"/>
      <c r="K264" s="281"/>
      <c r="L264" s="272">
        <v>85000</v>
      </c>
      <c r="M264" s="273"/>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row>
    <row r="265" spans="1:50" s="92" customFormat="1" ht="37.5" customHeight="1">
      <c r="A265" s="279"/>
      <c r="B265" s="223" t="s">
        <v>306</v>
      </c>
      <c r="C265" s="280"/>
      <c r="D265" s="158" t="s">
        <v>24</v>
      </c>
      <c r="E265" s="269"/>
      <c r="F265" s="269"/>
      <c r="G265" s="281"/>
      <c r="H265" s="159"/>
      <c r="I265" s="281"/>
      <c r="J265" s="159"/>
      <c r="K265" s="281"/>
      <c r="L265" s="272">
        <v>90000</v>
      </c>
      <c r="M265" s="273"/>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row>
    <row r="266" spans="1:50" s="92" customFormat="1" ht="37.5" customHeight="1">
      <c r="A266" s="279"/>
      <c r="B266" s="223" t="s">
        <v>162</v>
      </c>
      <c r="C266" s="280"/>
      <c r="D266" s="158" t="s">
        <v>24</v>
      </c>
      <c r="E266" s="269"/>
      <c r="F266" s="269"/>
      <c r="G266" s="281"/>
      <c r="H266" s="159"/>
      <c r="I266" s="281"/>
      <c r="J266" s="159">
        <v>88000</v>
      </c>
      <c r="K266" s="281"/>
      <c r="L266" s="272">
        <v>95000</v>
      </c>
      <c r="M266" s="273"/>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row>
    <row r="267" spans="1:50" s="92" customFormat="1" ht="37.5" customHeight="1">
      <c r="A267" s="279"/>
      <c r="B267" s="223" t="s">
        <v>307</v>
      </c>
      <c r="C267" s="280"/>
      <c r="D267" s="158" t="s">
        <v>24</v>
      </c>
      <c r="E267" s="269"/>
      <c r="F267" s="269"/>
      <c r="G267" s="281"/>
      <c r="H267" s="159"/>
      <c r="I267" s="281"/>
      <c r="J267" s="159"/>
      <c r="K267" s="281"/>
      <c r="L267" s="272">
        <v>100000</v>
      </c>
      <c r="M267" s="273"/>
      <c r="N267" s="92" t="s">
        <v>348</v>
      </c>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row>
    <row r="268" spans="1:50" s="92" customFormat="1" ht="37.5" customHeight="1">
      <c r="A268" s="279"/>
      <c r="B268" s="223" t="s">
        <v>308</v>
      </c>
      <c r="C268" s="280"/>
      <c r="D268" s="158" t="s">
        <v>24</v>
      </c>
      <c r="E268" s="269"/>
      <c r="F268" s="269"/>
      <c r="G268" s="281"/>
      <c r="H268" s="159"/>
      <c r="I268" s="281"/>
      <c r="J268" s="159"/>
      <c r="K268" s="281"/>
      <c r="L268" s="272">
        <v>110000</v>
      </c>
      <c r="M268" s="273"/>
      <c r="N268" s="92" t="s">
        <v>349</v>
      </c>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row>
    <row r="269" spans="1:50" s="106" customFormat="1" ht="27" customHeight="1">
      <c r="A269" s="155">
        <v>16</v>
      </c>
      <c r="B269" s="284" t="s">
        <v>127</v>
      </c>
      <c r="C269" s="273"/>
      <c r="D269" s="158"/>
      <c r="E269" s="159"/>
      <c r="F269" s="285"/>
      <c r="G269" s="285"/>
      <c r="H269" s="285"/>
      <c r="I269" s="285"/>
      <c r="J269" s="285"/>
      <c r="K269" s="285"/>
      <c r="L269" s="286"/>
      <c r="M269" s="273"/>
      <c r="N269" s="106" t="s">
        <v>350</v>
      </c>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row>
    <row r="270" spans="1:50" s="104" customFormat="1" ht="41.25" customHeight="1">
      <c r="A270" s="287" t="s">
        <v>20</v>
      </c>
      <c r="B270" s="288" t="s">
        <v>346</v>
      </c>
      <c r="C270" s="384" t="s">
        <v>429</v>
      </c>
      <c r="D270" s="385"/>
      <c r="E270" s="385"/>
      <c r="F270" s="385"/>
      <c r="G270" s="385"/>
      <c r="H270" s="385"/>
      <c r="I270" s="385"/>
      <c r="J270" s="385"/>
      <c r="K270" s="385"/>
      <c r="L270" s="385"/>
      <c r="M270" s="268"/>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row>
    <row r="271" spans="1:50" s="104" customFormat="1" ht="33.75" customHeight="1">
      <c r="A271" s="287" t="s">
        <v>22</v>
      </c>
      <c r="B271" s="288" t="s">
        <v>423</v>
      </c>
      <c r="C271" s="384" t="s">
        <v>428</v>
      </c>
      <c r="D271" s="385"/>
      <c r="E271" s="385"/>
      <c r="F271" s="385"/>
      <c r="G271" s="385"/>
      <c r="H271" s="385"/>
      <c r="I271" s="385"/>
      <c r="J271" s="385"/>
      <c r="K271" s="385"/>
      <c r="L271" s="385"/>
      <c r="M271" s="268"/>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row>
    <row r="272" spans="1:50" s="104" customFormat="1" ht="24.75" customHeight="1">
      <c r="A272" s="287" t="s">
        <v>65</v>
      </c>
      <c r="B272" s="288" t="s">
        <v>360</v>
      </c>
      <c r="C272" s="384" t="s">
        <v>430</v>
      </c>
      <c r="D272" s="385"/>
      <c r="E272" s="385"/>
      <c r="F272" s="385"/>
      <c r="G272" s="385"/>
      <c r="H272" s="385"/>
      <c r="I272" s="385"/>
      <c r="J272" s="385"/>
      <c r="K272" s="385"/>
      <c r="L272" s="385"/>
      <c r="M272" s="268"/>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row>
    <row r="273" spans="1:50" s="108" customFormat="1" ht="24.75" customHeight="1">
      <c r="A273" s="287">
        <v>17</v>
      </c>
      <c r="B273" s="289" t="s">
        <v>352</v>
      </c>
      <c r="C273" s="287"/>
      <c r="D273" s="290"/>
      <c r="E273" s="291"/>
      <c r="F273" s="287"/>
      <c r="G273" s="287"/>
      <c r="H273" s="287"/>
      <c r="I273" s="287"/>
      <c r="J273" s="287"/>
      <c r="K273" s="287"/>
      <c r="L273" s="292"/>
      <c r="M273" s="293"/>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row>
    <row r="274" spans="1:50" s="105" customFormat="1" ht="15.75">
      <c r="A274" s="264"/>
      <c r="B274" s="264" t="s">
        <v>353</v>
      </c>
      <c r="C274" s="264"/>
      <c r="D274" s="264" t="s">
        <v>32</v>
      </c>
      <c r="E274" s="264"/>
      <c r="F274" s="264"/>
      <c r="G274" s="264"/>
      <c r="H274" s="264"/>
      <c r="I274" s="294">
        <v>180000</v>
      </c>
      <c r="J274" s="264"/>
      <c r="K274" s="264"/>
      <c r="L274" s="295"/>
      <c r="M274" s="264"/>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row>
    <row r="275" spans="1:50" s="105" customFormat="1" ht="15.75">
      <c r="A275" s="264"/>
      <c r="B275" s="264" t="s">
        <v>354</v>
      </c>
      <c r="C275" s="264"/>
      <c r="D275" s="264" t="s">
        <v>32</v>
      </c>
      <c r="E275" s="264"/>
      <c r="F275" s="264"/>
      <c r="G275" s="264"/>
      <c r="H275" s="264"/>
      <c r="I275" s="294">
        <v>870000</v>
      </c>
      <c r="J275" s="264"/>
      <c r="K275" s="264"/>
      <c r="L275" s="295"/>
      <c r="M275" s="264"/>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row>
    <row r="276" spans="1:50" s="92" customFormat="1" ht="15.75">
      <c r="A276" s="264"/>
      <c r="B276" s="264" t="s">
        <v>355</v>
      </c>
      <c r="C276" s="264"/>
      <c r="D276" s="264" t="s">
        <v>67</v>
      </c>
      <c r="E276" s="264"/>
      <c r="F276" s="264"/>
      <c r="G276" s="264"/>
      <c r="H276" s="264"/>
      <c r="I276" s="294">
        <v>210000</v>
      </c>
      <c r="J276" s="264"/>
      <c r="K276" s="264"/>
      <c r="L276" s="295"/>
      <c r="M276" s="264"/>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row>
    <row r="277" spans="1:50" s="92" customFormat="1" ht="15.75">
      <c r="A277" s="264"/>
      <c r="B277" s="264" t="s">
        <v>356</v>
      </c>
      <c r="C277" s="264"/>
      <c r="D277" s="264" t="s">
        <v>67</v>
      </c>
      <c r="E277" s="264"/>
      <c r="F277" s="264"/>
      <c r="G277" s="264"/>
      <c r="H277" s="264"/>
      <c r="I277" s="294">
        <v>930000</v>
      </c>
      <c r="J277" s="264"/>
      <c r="K277" s="264"/>
      <c r="L277" s="295"/>
      <c r="M277" s="264"/>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row>
    <row r="278" spans="1:50" s="92" customFormat="1" ht="15.75">
      <c r="A278" s="296"/>
      <c r="B278" s="296" t="s">
        <v>357</v>
      </c>
      <c r="C278" s="296"/>
      <c r="D278" s="264" t="s">
        <v>67</v>
      </c>
      <c r="E278" s="296"/>
      <c r="F278" s="296"/>
      <c r="G278" s="296"/>
      <c r="H278" s="296"/>
      <c r="I278" s="297">
        <v>2400000</v>
      </c>
      <c r="J278" s="296"/>
      <c r="K278" s="296"/>
      <c r="L278" s="298"/>
      <c r="M278" s="264"/>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row>
    <row r="279" spans="1:50" s="92" customFormat="1" ht="15.75">
      <c r="A279" s="299"/>
      <c r="B279" s="299" t="s">
        <v>358</v>
      </c>
      <c r="C279" s="299"/>
      <c r="D279" s="299" t="s">
        <v>67</v>
      </c>
      <c r="E279" s="299"/>
      <c r="F279" s="299"/>
      <c r="G279" s="299"/>
      <c r="H279" s="299"/>
      <c r="I279" s="300">
        <v>840000</v>
      </c>
      <c r="J279" s="299"/>
      <c r="K279" s="299"/>
      <c r="L279" s="301"/>
      <c r="M279" s="299"/>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row>
    <row r="280" spans="1:50" s="92" customFormat="1" ht="15.75">
      <c r="A280" s="105"/>
      <c r="B280" s="105"/>
      <c r="C280" s="105"/>
      <c r="D280" s="105"/>
      <c r="E280" s="105"/>
      <c r="F280" s="105"/>
      <c r="G280" s="105"/>
      <c r="H280" s="105"/>
      <c r="I280" s="105"/>
      <c r="J280" s="105"/>
      <c r="K280" s="105"/>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row>
    <row r="281" spans="16:50" s="92" customFormat="1" ht="15.75">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row>
    <row r="282" spans="16:50" s="92" customFormat="1" ht="15.75">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row>
    <row r="283" spans="16:50" s="92" customFormat="1" ht="15.75">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row>
    <row r="284" spans="16:50" s="92" customFormat="1" ht="15.75">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row>
    <row r="285" spans="16:50" s="92" customFormat="1" ht="15.75">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row>
    <row r="286" spans="16:50" s="106" customFormat="1" ht="12.7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row>
    <row r="287" spans="16:50" s="106" customFormat="1" ht="12.7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row>
    <row r="288" spans="16:50" s="106" customFormat="1" ht="12.7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row>
    <row r="289" spans="16:50" s="106" customFormat="1" ht="12.7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row>
    <row r="290" spans="16:50" s="106" customFormat="1" ht="12.7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row>
    <row r="291" spans="16:50" s="106" customFormat="1" ht="12.7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row>
    <row r="292" spans="13:50" s="106" customFormat="1" ht="12.75">
      <c r="M292" s="93"/>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row>
    <row r="293" spans="13:50" s="106" customFormat="1" ht="12.75">
      <c r="M293" s="93"/>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row>
    <row r="294" spans="13:50" s="106" customFormat="1" ht="12.75">
      <c r="M294" s="93"/>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row>
    <row r="295" spans="13:50" s="106" customFormat="1" ht="12.75">
      <c r="M295" s="93"/>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row>
    <row r="296" spans="13:50" s="106" customFormat="1" ht="12.75">
      <c r="M296" s="93"/>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row>
    <row r="297" spans="13:50" s="106" customFormat="1" ht="12.75">
      <c r="M297" s="93"/>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row>
    <row r="298" spans="1:50" s="106" customFormat="1" ht="12.75">
      <c r="A298" s="93"/>
      <c r="B298" s="93"/>
      <c r="C298" s="93"/>
      <c r="D298" s="93"/>
      <c r="E298" s="98"/>
      <c r="F298" s="98"/>
      <c r="G298" s="98"/>
      <c r="H298" s="98"/>
      <c r="I298" s="98"/>
      <c r="J298" s="98"/>
      <c r="K298" s="98"/>
      <c r="L298" s="98"/>
      <c r="M298" s="93"/>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row>
    <row r="299" spans="1:50" s="106" customFormat="1" ht="12.75">
      <c r="A299" s="93"/>
      <c r="B299" s="93"/>
      <c r="C299" s="93"/>
      <c r="D299" s="93"/>
      <c r="E299" s="98"/>
      <c r="F299" s="98"/>
      <c r="G299" s="98"/>
      <c r="H299" s="98"/>
      <c r="I299" s="98"/>
      <c r="J299" s="98"/>
      <c r="K299" s="98"/>
      <c r="L299" s="98"/>
      <c r="M299" s="93"/>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row>
    <row r="300" spans="1:50" s="106" customFormat="1" ht="12.75">
      <c r="A300" s="93"/>
      <c r="B300" s="93"/>
      <c r="C300" s="93"/>
      <c r="D300" s="93"/>
      <c r="E300" s="98"/>
      <c r="F300" s="98"/>
      <c r="G300" s="98"/>
      <c r="H300" s="98"/>
      <c r="I300" s="98"/>
      <c r="J300" s="98"/>
      <c r="K300" s="98"/>
      <c r="L300" s="98"/>
      <c r="M300" s="93"/>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row>
  </sheetData>
  <sheetProtection/>
  <mergeCells count="12">
    <mergeCell ref="A1:M1"/>
    <mergeCell ref="A2:M2"/>
    <mergeCell ref="T26:Y26"/>
    <mergeCell ref="C272:L272"/>
    <mergeCell ref="C271:L271"/>
    <mergeCell ref="C270:L270"/>
    <mergeCell ref="N103:T103"/>
    <mergeCell ref="B118:L118"/>
    <mergeCell ref="C98:C109"/>
    <mergeCell ref="Q59:R59"/>
    <mergeCell ref="Q60:R60"/>
    <mergeCell ref="Q61:R61"/>
  </mergeCells>
  <printOptions/>
  <pageMargins left="0.37" right="0.17" top="0.33" bottom="0.42" header="0.24" footer="0.2"/>
  <pageSetup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2:Y206"/>
  <sheetViews>
    <sheetView zoomScalePageLayoutView="0" workbookViewId="0" topLeftCell="A1">
      <selection activeCell="A2" sqref="A2:E2"/>
    </sheetView>
  </sheetViews>
  <sheetFormatPr defaultColWidth="9.140625" defaultRowHeight="12.75"/>
  <cols>
    <col min="1" max="1" width="5.28125" style="0" customWidth="1"/>
    <col min="2" max="2" width="44.57421875" style="0" customWidth="1"/>
    <col min="3" max="3" width="25.00390625" style="0" customWidth="1"/>
    <col min="4" max="4" width="9.57421875" style="49" customWidth="1"/>
    <col min="5" max="5" width="19.140625" style="0" customWidth="1"/>
    <col min="9" max="9" width="20.140625" style="0" customWidth="1"/>
  </cols>
  <sheetData>
    <row r="1" ht="0.75" customHeight="1"/>
    <row r="2" spans="1:5" ht="32.25" customHeight="1">
      <c r="A2" s="405" t="s">
        <v>620</v>
      </c>
      <c r="B2" s="405"/>
      <c r="C2" s="405"/>
      <c r="D2" s="405"/>
      <c r="E2" s="405"/>
    </row>
    <row r="3" spans="1:5" ht="33" customHeight="1">
      <c r="A3" s="409" t="s">
        <v>619</v>
      </c>
      <c r="B3" s="410"/>
      <c r="C3" s="410"/>
      <c r="D3" s="410"/>
      <c r="E3" s="411"/>
    </row>
    <row r="4" spans="1:6" ht="39" customHeight="1">
      <c r="A4" s="1" t="s">
        <v>0</v>
      </c>
      <c r="B4" s="2" t="s">
        <v>78</v>
      </c>
      <c r="C4" s="2" t="s">
        <v>94</v>
      </c>
      <c r="D4" s="3" t="s">
        <v>2</v>
      </c>
      <c r="E4" s="4" t="s">
        <v>79</v>
      </c>
      <c r="F4" t="s">
        <v>90</v>
      </c>
    </row>
    <row r="5" spans="1:25" s="81" customFormat="1" ht="20.25" customHeight="1">
      <c r="A5" s="76">
        <v>1</v>
      </c>
      <c r="B5" s="77" t="s">
        <v>80</v>
      </c>
      <c r="C5" s="77" t="s">
        <v>81</v>
      </c>
      <c r="D5" s="78">
        <v>4</v>
      </c>
      <c r="E5" s="79">
        <v>5</v>
      </c>
      <c r="F5" s="80"/>
      <c r="G5" s="80"/>
      <c r="H5" s="80"/>
      <c r="I5" s="80"/>
      <c r="J5" s="80"/>
      <c r="K5" s="80"/>
      <c r="L5" s="80"/>
      <c r="M5" s="80"/>
      <c r="N5" s="80"/>
      <c r="O5" s="80"/>
      <c r="P5" s="80"/>
      <c r="Q5" s="80"/>
      <c r="R5" s="80"/>
      <c r="S5" s="80"/>
      <c r="T5" s="80"/>
      <c r="U5" s="80"/>
      <c r="V5" s="80"/>
      <c r="W5" s="80"/>
      <c r="X5" s="80"/>
      <c r="Y5" s="80"/>
    </row>
    <row r="6" spans="1:5" ht="31.5" customHeight="1">
      <c r="A6" s="1"/>
      <c r="B6" s="412" t="s">
        <v>163</v>
      </c>
      <c r="C6" s="413"/>
      <c r="D6" s="413"/>
      <c r="E6" s="414"/>
    </row>
    <row r="7" spans="1:5" ht="30.75" customHeight="1">
      <c r="A7" s="1">
        <v>1</v>
      </c>
      <c r="B7" s="398" t="s">
        <v>189</v>
      </c>
      <c r="C7" s="398"/>
      <c r="D7" s="398"/>
      <c r="E7" s="398"/>
    </row>
    <row r="8" spans="1:5" s="48" customFormat="1" ht="15.75">
      <c r="A8" s="51" t="s">
        <v>164</v>
      </c>
      <c r="B8" s="64" t="s">
        <v>165</v>
      </c>
      <c r="C8" s="65"/>
      <c r="D8" s="65"/>
      <c r="E8" s="66"/>
    </row>
    <row r="9" spans="1:5" ht="21.75" customHeight="1">
      <c r="A9" s="19">
        <v>1</v>
      </c>
      <c r="B9" s="41" t="s">
        <v>166</v>
      </c>
      <c r="C9" s="10"/>
      <c r="D9" s="42" t="s">
        <v>13</v>
      </c>
      <c r="E9" s="44">
        <v>231000</v>
      </c>
    </row>
    <row r="10" spans="1:5" ht="21.75" customHeight="1">
      <c r="A10" s="19">
        <v>2</v>
      </c>
      <c r="B10" s="41" t="s">
        <v>167</v>
      </c>
      <c r="C10" s="10"/>
      <c r="D10" s="42" t="s">
        <v>13</v>
      </c>
      <c r="E10" s="44">
        <v>199000</v>
      </c>
    </row>
    <row r="11" spans="1:5" ht="21.75" customHeight="1">
      <c r="A11" s="19">
        <v>3</v>
      </c>
      <c r="B11" s="41" t="s">
        <v>168</v>
      </c>
      <c r="C11" s="10"/>
      <c r="D11" s="42" t="s">
        <v>13</v>
      </c>
      <c r="E11" s="22">
        <v>213000</v>
      </c>
    </row>
    <row r="12" spans="1:5" ht="21.75" customHeight="1">
      <c r="A12" s="19">
        <v>4</v>
      </c>
      <c r="B12" s="41" t="s">
        <v>169</v>
      </c>
      <c r="C12" s="10"/>
      <c r="D12" s="42" t="s">
        <v>13</v>
      </c>
      <c r="E12" s="22">
        <v>120000</v>
      </c>
    </row>
    <row r="13" spans="1:5" ht="21.75" customHeight="1">
      <c r="A13" s="19">
        <v>5</v>
      </c>
      <c r="B13" s="41" t="s">
        <v>170</v>
      </c>
      <c r="C13" s="10"/>
      <c r="D13" s="42" t="s">
        <v>13</v>
      </c>
      <c r="E13" s="22">
        <v>80000</v>
      </c>
    </row>
    <row r="14" spans="1:5" ht="21.75" customHeight="1">
      <c r="A14" s="19">
        <v>6</v>
      </c>
      <c r="B14" s="41" t="s">
        <v>171</v>
      </c>
      <c r="C14" s="10"/>
      <c r="D14" s="42" t="s">
        <v>13</v>
      </c>
      <c r="E14" s="22">
        <v>153000</v>
      </c>
    </row>
    <row r="15" spans="1:5" s="48" customFormat="1" ht="15.75">
      <c r="A15" s="19" t="s">
        <v>172</v>
      </c>
      <c r="B15" s="62" t="s">
        <v>173</v>
      </c>
      <c r="C15" s="10"/>
      <c r="D15" s="42"/>
      <c r="E15" s="18"/>
    </row>
    <row r="16" spans="1:5" ht="20.25" customHeight="1">
      <c r="A16" s="19">
        <v>1</v>
      </c>
      <c r="B16" s="41" t="s">
        <v>174</v>
      </c>
      <c r="C16" s="10"/>
      <c r="D16" s="42" t="s">
        <v>13</v>
      </c>
      <c r="E16" s="22">
        <v>213000</v>
      </c>
    </row>
    <row r="17" spans="1:5" ht="20.25" customHeight="1">
      <c r="A17" s="19">
        <v>2</v>
      </c>
      <c r="B17" s="41" t="s">
        <v>175</v>
      </c>
      <c r="C17" s="10"/>
      <c r="D17" s="42" t="s">
        <v>13</v>
      </c>
      <c r="E17" s="22">
        <v>205000</v>
      </c>
    </row>
    <row r="18" spans="1:5" ht="20.25" customHeight="1">
      <c r="A18" s="19">
        <v>3</v>
      </c>
      <c r="B18" s="41" t="s">
        <v>176</v>
      </c>
      <c r="C18" s="10"/>
      <c r="D18" s="42" t="s">
        <v>13</v>
      </c>
      <c r="E18" s="22">
        <v>190000</v>
      </c>
    </row>
    <row r="19" spans="1:5" ht="20.25" customHeight="1">
      <c r="A19" s="19">
        <v>4</v>
      </c>
      <c r="B19" s="41" t="s">
        <v>177</v>
      </c>
      <c r="C19" s="10"/>
      <c r="D19" s="42" t="s">
        <v>13</v>
      </c>
      <c r="E19" s="22">
        <v>90000</v>
      </c>
    </row>
    <row r="20" spans="1:5" ht="20.25" customHeight="1">
      <c r="A20" s="19">
        <v>5</v>
      </c>
      <c r="B20" s="41" t="s">
        <v>178</v>
      </c>
      <c r="C20" s="10"/>
      <c r="D20" s="42" t="s">
        <v>13</v>
      </c>
      <c r="E20" s="22">
        <v>50000</v>
      </c>
    </row>
    <row r="21" spans="1:5" s="48" customFormat="1" ht="29.25" customHeight="1">
      <c r="A21" s="19" t="s">
        <v>179</v>
      </c>
      <c r="B21" s="62" t="s">
        <v>180</v>
      </c>
      <c r="C21" s="10"/>
      <c r="D21" s="42"/>
      <c r="E21" s="18"/>
    </row>
    <row r="22" spans="1:5" ht="29.25" customHeight="1">
      <c r="A22" s="19">
        <v>1</v>
      </c>
      <c r="B22" s="41" t="s">
        <v>181</v>
      </c>
      <c r="C22" s="10"/>
      <c r="D22" s="42" t="s">
        <v>13</v>
      </c>
      <c r="E22" s="22">
        <v>120000</v>
      </c>
    </row>
    <row r="23" spans="1:5" ht="25.5" customHeight="1">
      <c r="A23" s="19">
        <v>2</v>
      </c>
      <c r="B23" s="41" t="s">
        <v>182</v>
      </c>
      <c r="C23" s="10"/>
      <c r="D23" s="42" t="s">
        <v>13</v>
      </c>
      <c r="E23" s="22">
        <v>104000</v>
      </c>
    </row>
    <row r="24" spans="1:5" ht="26.25" customHeight="1">
      <c r="A24" s="19">
        <v>3</v>
      </c>
      <c r="B24" s="41" t="s">
        <v>183</v>
      </c>
      <c r="C24" s="10"/>
      <c r="D24" s="42" t="s">
        <v>13</v>
      </c>
      <c r="E24" s="22">
        <v>91000</v>
      </c>
    </row>
    <row r="25" spans="1:5" s="48" customFormat="1" ht="22.5" customHeight="1">
      <c r="A25" s="19" t="s">
        <v>184</v>
      </c>
      <c r="B25" s="61" t="s">
        <v>185</v>
      </c>
      <c r="C25" s="10"/>
      <c r="D25" s="42"/>
      <c r="E25" s="18"/>
    </row>
    <row r="26" spans="1:5" ht="32.25" customHeight="1">
      <c r="A26" s="19">
        <v>1</v>
      </c>
      <c r="B26" s="41" t="s">
        <v>186</v>
      </c>
      <c r="C26" s="10"/>
      <c r="D26" s="42" t="s">
        <v>13</v>
      </c>
      <c r="E26" s="22">
        <v>12000</v>
      </c>
    </row>
    <row r="27" spans="1:5" ht="30" customHeight="1">
      <c r="A27" s="19">
        <v>2</v>
      </c>
      <c r="B27" s="41" t="s">
        <v>187</v>
      </c>
      <c r="C27" s="50"/>
      <c r="D27" s="42" t="s">
        <v>13</v>
      </c>
      <c r="E27" s="22">
        <v>10000</v>
      </c>
    </row>
    <row r="28" spans="1:5" ht="30.75" customHeight="1">
      <c r="A28" s="57">
        <v>3</v>
      </c>
      <c r="B28" s="21" t="s">
        <v>188</v>
      </c>
      <c r="C28" s="67"/>
      <c r="D28" s="20" t="s">
        <v>13</v>
      </c>
      <c r="E28" s="31">
        <v>8000</v>
      </c>
    </row>
    <row r="29" spans="1:5" s="45" customFormat="1" ht="34.5" customHeight="1">
      <c r="A29" s="71">
        <v>2</v>
      </c>
      <c r="B29" s="415" t="s">
        <v>190</v>
      </c>
      <c r="C29" s="415"/>
      <c r="D29" s="415"/>
      <c r="E29" s="415"/>
    </row>
    <row r="30" spans="1:5" ht="29.25" customHeight="1">
      <c r="A30" s="68"/>
      <c r="B30" s="27" t="s">
        <v>82</v>
      </c>
      <c r="C30" s="406" t="s">
        <v>120</v>
      </c>
      <c r="D30" s="8" t="s">
        <v>135</v>
      </c>
      <c r="E30" s="69">
        <v>225000</v>
      </c>
    </row>
    <row r="31" spans="1:5" ht="29.25" customHeight="1">
      <c r="A31" s="9"/>
      <c r="B31" s="6" t="s">
        <v>83</v>
      </c>
      <c r="C31" s="407"/>
      <c r="D31" s="5" t="s">
        <v>135</v>
      </c>
      <c r="E31" s="29">
        <v>225000</v>
      </c>
    </row>
    <row r="32" spans="1:9" ht="29.25" customHeight="1">
      <c r="A32" s="9"/>
      <c r="B32" s="6" t="s">
        <v>84</v>
      </c>
      <c r="C32" s="407"/>
      <c r="D32" s="5" t="s">
        <v>135</v>
      </c>
      <c r="E32" s="29">
        <v>215000</v>
      </c>
      <c r="I32" s="46"/>
    </row>
    <row r="33" spans="1:9" ht="29.25" customHeight="1">
      <c r="A33" s="9"/>
      <c r="B33" s="6" t="s">
        <v>121</v>
      </c>
      <c r="C33" s="408"/>
      <c r="D33" s="5" t="s">
        <v>135</v>
      </c>
      <c r="E33" s="29">
        <v>200000</v>
      </c>
      <c r="I33" s="46"/>
    </row>
    <row r="34" spans="1:9" ht="29.25" customHeight="1">
      <c r="A34" s="9"/>
      <c r="B34" s="6" t="s">
        <v>309</v>
      </c>
      <c r="C34" s="407" t="s">
        <v>120</v>
      </c>
      <c r="D34" s="5" t="s">
        <v>135</v>
      </c>
      <c r="E34" s="29">
        <v>110000</v>
      </c>
      <c r="I34" s="46"/>
    </row>
    <row r="35" spans="1:5" ht="29.25" customHeight="1">
      <c r="A35" s="9"/>
      <c r="B35" s="6" t="s">
        <v>85</v>
      </c>
      <c r="C35" s="408"/>
      <c r="D35" s="5" t="s">
        <v>135</v>
      </c>
      <c r="E35" s="30">
        <v>130000</v>
      </c>
    </row>
    <row r="36" spans="1:5" ht="29.25" customHeight="1">
      <c r="A36" s="60"/>
      <c r="B36" s="28" t="s">
        <v>122</v>
      </c>
      <c r="C36" s="72"/>
      <c r="D36" s="5" t="s">
        <v>135</v>
      </c>
      <c r="E36" s="73">
        <v>220000</v>
      </c>
    </row>
    <row r="37" spans="1:5" ht="24.75" customHeight="1">
      <c r="A37" s="60"/>
      <c r="B37" s="28" t="s">
        <v>231</v>
      </c>
      <c r="C37" s="72"/>
      <c r="D37" s="5" t="s">
        <v>135</v>
      </c>
      <c r="E37" s="73">
        <v>200000</v>
      </c>
    </row>
    <row r="38" spans="1:9" s="93" customFormat="1" ht="30.75" customHeight="1">
      <c r="A38" s="1">
        <v>3</v>
      </c>
      <c r="B38" s="398" t="s">
        <v>191</v>
      </c>
      <c r="C38" s="398"/>
      <c r="D38" s="398"/>
      <c r="E38" s="398"/>
      <c r="I38" s="133"/>
    </row>
    <row r="39" spans="1:5" s="48" customFormat="1" ht="31.5">
      <c r="A39" s="51" t="s">
        <v>164</v>
      </c>
      <c r="B39" s="64" t="s">
        <v>280</v>
      </c>
      <c r="C39" s="65" t="s">
        <v>192</v>
      </c>
      <c r="D39" s="65"/>
      <c r="E39" s="66"/>
    </row>
    <row r="40" spans="1:5" ht="28.5" customHeight="1">
      <c r="A40" s="19">
        <v>1</v>
      </c>
      <c r="B40" s="41" t="s">
        <v>278</v>
      </c>
      <c r="C40" s="10"/>
      <c r="D40" s="42" t="s">
        <v>193</v>
      </c>
      <c r="E40" s="83">
        <v>596000</v>
      </c>
    </row>
    <row r="41" spans="1:5" ht="32.25" customHeight="1">
      <c r="A41" s="19">
        <v>2</v>
      </c>
      <c r="B41" s="41" t="s">
        <v>279</v>
      </c>
      <c r="C41" s="10"/>
      <c r="D41" s="42" t="s">
        <v>193</v>
      </c>
      <c r="E41" s="83">
        <v>1998000</v>
      </c>
    </row>
    <row r="42" spans="1:5" s="48" customFormat="1" ht="34.5" customHeight="1">
      <c r="A42" s="19" t="s">
        <v>172</v>
      </c>
      <c r="B42" s="62" t="s">
        <v>277</v>
      </c>
      <c r="C42" s="10" t="s">
        <v>194</v>
      </c>
      <c r="D42" s="42"/>
      <c r="E42" s="16"/>
    </row>
    <row r="43" spans="1:5" ht="27" customHeight="1">
      <c r="A43" s="19">
        <v>1</v>
      </c>
      <c r="B43" s="41" t="s">
        <v>203</v>
      </c>
      <c r="C43" s="10"/>
      <c r="D43" s="42" t="s">
        <v>193</v>
      </c>
      <c r="E43" s="16">
        <v>349800</v>
      </c>
    </row>
    <row r="44" spans="1:5" ht="26.25" customHeight="1">
      <c r="A44" s="19">
        <v>2</v>
      </c>
      <c r="B44" s="41" t="s">
        <v>204</v>
      </c>
      <c r="C44" s="10"/>
      <c r="D44" s="42"/>
      <c r="E44" s="16">
        <v>991000</v>
      </c>
    </row>
    <row r="45" spans="1:5" ht="26.25" customHeight="1">
      <c r="A45" s="19">
        <v>3</v>
      </c>
      <c r="B45" s="41" t="s">
        <v>205</v>
      </c>
      <c r="C45" s="10"/>
      <c r="D45" s="42" t="s">
        <v>193</v>
      </c>
      <c r="E45" s="16">
        <v>338000</v>
      </c>
    </row>
    <row r="46" spans="1:5" ht="30" customHeight="1">
      <c r="A46" s="19">
        <v>4</v>
      </c>
      <c r="B46" s="41" t="s">
        <v>206</v>
      </c>
      <c r="C46" s="10"/>
      <c r="D46" s="42" t="s">
        <v>193</v>
      </c>
      <c r="E46" s="16">
        <v>1100000</v>
      </c>
    </row>
    <row r="47" spans="1:5" s="48" customFormat="1" ht="29.25" customHeight="1">
      <c r="A47" s="19" t="s">
        <v>179</v>
      </c>
      <c r="B47" s="62" t="s">
        <v>281</v>
      </c>
      <c r="C47" s="10" t="s">
        <v>195</v>
      </c>
      <c r="D47" s="42"/>
      <c r="E47" s="16"/>
    </row>
    <row r="48" spans="1:5" s="48" customFormat="1" ht="29.25" customHeight="1">
      <c r="A48" s="19">
        <v>1</v>
      </c>
      <c r="B48" s="41" t="s">
        <v>207</v>
      </c>
      <c r="C48" s="10"/>
      <c r="D48" s="42" t="s">
        <v>193</v>
      </c>
      <c r="E48" s="16">
        <v>228000</v>
      </c>
    </row>
    <row r="49" spans="1:5" s="48" customFormat="1" ht="29.25" customHeight="1">
      <c r="A49" s="19">
        <v>2</v>
      </c>
      <c r="B49" s="41" t="s">
        <v>208</v>
      </c>
      <c r="C49" s="10"/>
      <c r="D49" s="42" t="s">
        <v>193</v>
      </c>
      <c r="E49" s="16">
        <v>996000</v>
      </c>
    </row>
    <row r="50" spans="1:5" s="48" customFormat="1" ht="29.25" customHeight="1">
      <c r="A50" s="19">
        <v>3</v>
      </c>
      <c r="B50" s="41" t="s">
        <v>209</v>
      </c>
      <c r="C50" s="10"/>
      <c r="D50" s="42" t="s">
        <v>193</v>
      </c>
      <c r="E50" s="16">
        <v>3239000</v>
      </c>
    </row>
    <row r="51" spans="1:5" s="48" customFormat="1" ht="31.5">
      <c r="A51" s="19">
        <v>4</v>
      </c>
      <c r="B51" s="41" t="s">
        <v>210</v>
      </c>
      <c r="C51" s="10"/>
      <c r="D51" s="42" t="s">
        <v>193</v>
      </c>
      <c r="E51" s="16">
        <v>251000</v>
      </c>
    </row>
    <row r="52" spans="1:5" s="48" customFormat="1" ht="32.25" customHeight="1">
      <c r="A52" s="19">
        <v>5</v>
      </c>
      <c r="B52" s="41" t="s">
        <v>211</v>
      </c>
      <c r="C52" s="10"/>
      <c r="D52" s="42" t="s">
        <v>193</v>
      </c>
      <c r="E52" s="16">
        <v>1090000</v>
      </c>
    </row>
    <row r="53" spans="1:5" s="48" customFormat="1" ht="32.25" customHeight="1">
      <c r="A53" s="19">
        <v>6</v>
      </c>
      <c r="B53" s="41" t="s">
        <v>212</v>
      </c>
      <c r="C53" s="10"/>
      <c r="D53" s="42" t="s">
        <v>193</v>
      </c>
      <c r="E53" s="16">
        <v>3560000</v>
      </c>
    </row>
    <row r="54" spans="1:5" s="48" customFormat="1" ht="33" customHeight="1">
      <c r="A54" s="19" t="s">
        <v>184</v>
      </c>
      <c r="B54" s="61" t="s">
        <v>282</v>
      </c>
      <c r="C54" s="10" t="s">
        <v>196</v>
      </c>
      <c r="D54" s="42"/>
      <c r="E54" s="16"/>
    </row>
    <row r="55" spans="1:5" s="48" customFormat="1" ht="35.25" customHeight="1">
      <c r="A55" s="19">
        <v>1</v>
      </c>
      <c r="B55" s="41" t="s">
        <v>213</v>
      </c>
      <c r="C55" s="10"/>
      <c r="D55" s="42" t="s">
        <v>193</v>
      </c>
      <c r="E55" s="16">
        <v>154000</v>
      </c>
    </row>
    <row r="56" spans="1:5" s="48" customFormat="1" ht="35.25" customHeight="1">
      <c r="A56" s="19">
        <v>2</v>
      </c>
      <c r="B56" s="41" t="s">
        <v>214</v>
      </c>
      <c r="C56" s="10"/>
      <c r="D56" s="42" t="s">
        <v>193</v>
      </c>
      <c r="E56" s="16">
        <v>664400</v>
      </c>
    </row>
    <row r="57" spans="1:5" s="48" customFormat="1" ht="35.25" customHeight="1">
      <c r="A57" s="19">
        <v>3</v>
      </c>
      <c r="B57" s="41" t="s">
        <v>215</v>
      </c>
      <c r="C57" s="10"/>
      <c r="D57" s="42" t="s">
        <v>193</v>
      </c>
      <c r="E57" s="16">
        <v>2167000</v>
      </c>
    </row>
    <row r="58" spans="1:5" s="48" customFormat="1" ht="35.25" customHeight="1">
      <c r="A58" s="89">
        <v>4</v>
      </c>
      <c r="B58" s="41" t="s">
        <v>216</v>
      </c>
      <c r="C58" s="10"/>
      <c r="D58" s="42" t="s">
        <v>193</v>
      </c>
      <c r="E58" s="16">
        <v>169400</v>
      </c>
    </row>
    <row r="59" spans="1:5" s="48" customFormat="1" ht="35.25" customHeight="1">
      <c r="A59" s="51">
        <v>5</v>
      </c>
      <c r="B59" s="52" t="s">
        <v>217</v>
      </c>
      <c r="C59" s="87"/>
      <c r="D59" s="54" t="s">
        <v>193</v>
      </c>
      <c r="E59" s="88">
        <v>730840</v>
      </c>
    </row>
    <row r="60" spans="1:5" s="48" customFormat="1" ht="35.25" customHeight="1">
      <c r="A60" s="19">
        <v>6</v>
      </c>
      <c r="B60" s="41" t="s">
        <v>218</v>
      </c>
      <c r="C60" s="10"/>
      <c r="D60" s="42" t="s">
        <v>193</v>
      </c>
      <c r="E60" s="16">
        <v>2383700</v>
      </c>
    </row>
    <row r="61" spans="1:5" s="48" customFormat="1" ht="36" customHeight="1">
      <c r="A61" s="19" t="s">
        <v>197</v>
      </c>
      <c r="B61" s="61" t="s">
        <v>283</v>
      </c>
      <c r="C61" s="10" t="s">
        <v>198</v>
      </c>
      <c r="D61" s="42"/>
      <c r="E61" s="16"/>
    </row>
    <row r="62" spans="1:5" s="48" customFormat="1" ht="39" customHeight="1">
      <c r="A62" s="19">
        <v>1</v>
      </c>
      <c r="B62" s="41" t="s">
        <v>219</v>
      </c>
      <c r="C62" s="10"/>
      <c r="D62" s="42" t="s">
        <v>193</v>
      </c>
      <c r="E62" s="16">
        <v>296000</v>
      </c>
    </row>
    <row r="63" spans="1:5" s="48" customFormat="1" ht="39" customHeight="1">
      <c r="A63" s="19">
        <v>2</v>
      </c>
      <c r="B63" s="41" t="s">
        <v>220</v>
      </c>
      <c r="C63" s="10"/>
      <c r="D63" s="42" t="s">
        <v>193</v>
      </c>
      <c r="E63" s="16">
        <v>1296000</v>
      </c>
    </row>
    <row r="64" spans="1:5" s="48" customFormat="1" ht="39" customHeight="1">
      <c r="A64" s="19"/>
      <c r="B64" s="41" t="s">
        <v>470</v>
      </c>
      <c r="C64" s="10"/>
      <c r="D64" s="42" t="s">
        <v>193</v>
      </c>
      <c r="E64" s="16">
        <v>4230000</v>
      </c>
    </row>
    <row r="65" spans="1:5" s="48" customFormat="1" ht="39" customHeight="1">
      <c r="A65" s="19">
        <v>3</v>
      </c>
      <c r="B65" s="41" t="s">
        <v>221</v>
      </c>
      <c r="C65" s="10"/>
      <c r="D65" s="42" t="s">
        <v>193</v>
      </c>
      <c r="E65" s="16">
        <v>326000</v>
      </c>
    </row>
    <row r="66" spans="1:5" s="48" customFormat="1" ht="39" customHeight="1">
      <c r="A66" s="19">
        <v>4</v>
      </c>
      <c r="B66" s="41" t="s">
        <v>222</v>
      </c>
      <c r="C66" s="10"/>
      <c r="D66" s="42" t="s">
        <v>193</v>
      </c>
      <c r="E66" s="16">
        <v>1426000</v>
      </c>
    </row>
    <row r="67" spans="1:5" s="48" customFormat="1" ht="39" customHeight="1">
      <c r="A67" s="19"/>
      <c r="B67" s="41" t="s">
        <v>469</v>
      </c>
      <c r="C67" s="10"/>
      <c r="D67" s="42" t="s">
        <v>193</v>
      </c>
      <c r="E67" s="16">
        <v>4660000</v>
      </c>
    </row>
    <row r="68" spans="1:5" s="48" customFormat="1" ht="39" customHeight="1">
      <c r="A68" s="19">
        <v>5</v>
      </c>
      <c r="B68" s="41" t="s">
        <v>223</v>
      </c>
      <c r="C68" s="10"/>
      <c r="D68" s="42" t="s">
        <v>193</v>
      </c>
      <c r="E68" s="16">
        <v>340000</v>
      </c>
    </row>
    <row r="69" spans="1:5" s="48" customFormat="1" ht="39" customHeight="1">
      <c r="A69" s="19">
        <v>6</v>
      </c>
      <c r="B69" s="41" t="s">
        <v>224</v>
      </c>
      <c r="C69" s="10"/>
      <c r="D69" s="42" t="s">
        <v>193</v>
      </c>
      <c r="E69" s="16">
        <v>1489000</v>
      </c>
    </row>
    <row r="70" spans="1:5" s="48" customFormat="1" ht="36" customHeight="1">
      <c r="A70" s="19" t="s">
        <v>199</v>
      </c>
      <c r="B70" s="61" t="s">
        <v>284</v>
      </c>
      <c r="C70" s="10" t="s">
        <v>200</v>
      </c>
      <c r="D70" s="42"/>
      <c r="E70" s="16"/>
    </row>
    <row r="71" spans="1:5" s="48" customFormat="1" ht="30.75" customHeight="1">
      <c r="A71" s="19">
        <v>1</v>
      </c>
      <c r="B71" s="41" t="s">
        <v>225</v>
      </c>
      <c r="C71" s="10"/>
      <c r="D71" s="42" t="s">
        <v>193</v>
      </c>
      <c r="E71" s="16">
        <v>552200</v>
      </c>
    </row>
    <row r="72" spans="1:5" s="48" customFormat="1" ht="28.5" customHeight="1">
      <c r="A72" s="19">
        <v>2</v>
      </c>
      <c r="B72" s="41" t="s">
        <v>226</v>
      </c>
      <c r="C72" s="10"/>
      <c r="D72" s="42" t="s">
        <v>193</v>
      </c>
      <c r="E72" s="16">
        <v>2129600</v>
      </c>
    </row>
    <row r="73" spans="1:5" s="48" customFormat="1" ht="40.5" customHeight="1">
      <c r="A73" s="19" t="s">
        <v>201</v>
      </c>
      <c r="B73" s="61" t="s">
        <v>285</v>
      </c>
      <c r="C73" s="10" t="s">
        <v>202</v>
      </c>
      <c r="D73" s="42"/>
      <c r="E73" s="16"/>
    </row>
    <row r="74" spans="1:5" s="48" customFormat="1" ht="32.25" customHeight="1">
      <c r="A74" s="57">
        <v>1</v>
      </c>
      <c r="B74" s="21" t="s">
        <v>228</v>
      </c>
      <c r="C74" s="58"/>
      <c r="D74" s="20" t="s">
        <v>227</v>
      </c>
      <c r="E74" s="59">
        <v>379000</v>
      </c>
    </row>
    <row r="75" spans="1:9" ht="51" customHeight="1">
      <c r="A75" s="1">
        <v>4</v>
      </c>
      <c r="B75" s="398" t="s">
        <v>303</v>
      </c>
      <c r="C75" s="398"/>
      <c r="D75" s="398"/>
      <c r="E75" s="398"/>
      <c r="I75" s="47"/>
    </row>
    <row r="76" spans="1:5" ht="24" customHeight="1">
      <c r="A76" s="70">
        <v>1</v>
      </c>
      <c r="B76" s="70" t="s">
        <v>293</v>
      </c>
      <c r="C76" s="70" t="s">
        <v>299</v>
      </c>
      <c r="D76" s="74" t="s">
        <v>302</v>
      </c>
      <c r="E76" s="75">
        <v>1090000</v>
      </c>
    </row>
    <row r="77" spans="1:5" ht="24" customHeight="1">
      <c r="A77" s="55">
        <v>2</v>
      </c>
      <c r="B77" s="55" t="s">
        <v>294</v>
      </c>
      <c r="C77" s="55" t="s">
        <v>299</v>
      </c>
      <c r="D77" s="63" t="s">
        <v>302</v>
      </c>
      <c r="E77" s="56">
        <v>1190000</v>
      </c>
    </row>
    <row r="78" spans="1:5" ht="24" customHeight="1">
      <c r="A78" s="55">
        <v>3</v>
      </c>
      <c r="B78" s="55" t="s">
        <v>295</v>
      </c>
      <c r="C78" s="55" t="s">
        <v>299</v>
      </c>
      <c r="D78" s="63" t="s">
        <v>302</v>
      </c>
      <c r="E78" s="56">
        <v>1290000</v>
      </c>
    </row>
    <row r="79" spans="1:5" ht="24" customHeight="1">
      <c r="A79" s="55">
        <v>4</v>
      </c>
      <c r="B79" s="55" t="s">
        <v>296</v>
      </c>
      <c r="C79" s="55" t="s">
        <v>299</v>
      </c>
      <c r="D79" s="63" t="s">
        <v>302</v>
      </c>
      <c r="E79" s="56">
        <v>1390000</v>
      </c>
    </row>
    <row r="80" spans="1:5" ht="24" customHeight="1">
      <c r="A80" s="55">
        <v>5</v>
      </c>
      <c r="B80" s="55" t="s">
        <v>297</v>
      </c>
      <c r="C80" s="55" t="s">
        <v>299</v>
      </c>
      <c r="D80" s="63" t="s">
        <v>302</v>
      </c>
      <c r="E80" s="56">
        <v>1490000</v>
      </c>
    </row>
    <row r="81" spans="1:5" ht="24" customHeight="1">
      <c r="A81" s="55">
        <v>6</v>
      </c>
      <c r="B81" s="55" t="s">
        <v>298</v>
      </c>
      <c r="C81" s="55" t="s">
        <v>299</v>
      </c>
      <c r="D81" s="63" t="s">
        <v>302</v>
      </c>
      <c r="E81" s="56">
        <v>1550000</v>
      </c>
    </row>
    <row r="82" spans="1:5" ht="24" customHeight="1">
      <c r="A82" s="55">
        <v>7</v>
      </c>
      <c r="B82" s="55" t="s">
        <v>293</v>
      </c>
      <c r="C82" s="55" t="s">
        <v>300</v>
      </c>
      <c r="D82" s="63" t="s">
        <v>302</v>
      </c>
      <c r="E82" s="56">
        <v>1080000</v>
      </c>
    </row>
    <row r="83" spans="1:5" ht="24" customHeight="1">
      <c r="A83" s="55">
        <v>8</v>
      </c>
      <c r="B83" s="55" t="s">
        <v>294</v>
      </c>
      <c r="C83" s="55" t="s">
        <v>300</v>
      </c>
      <c r="D83" s="63" t="s">
        <v>302</v>
      </c>
      <c r="E83" s="56">
        <v>1180000</v>
      </c>
    </row>
    <row r="84" spans="1:5" ht="24" customHeight="1">
      <c r="A84" s="55">
        <v>9</v>
      </c>
      <c r="B84" s="55" t="s">
        <v>295</v>
      </c>
      <c r="C84" s="55" t="s">
        <v>300</v>
      </c>
      <c r="D84" s="63" t="s">
        <v>302</v>
      </c>
      <c r="E84" s="56">
        <v>1280000</v>
      </c>
    </row>
    <row r="85" spans="1:5" ht="24" customHeight="1">
      <c r="A85" s="55">
        <v>10</v>
      </c>
      <c r="B85" s="55" t="s">
        <v>296</v>
      </c>
      <c r="C85" s="55" t="s">
        <v>300</v>
      </c>
      <c r="D85" s="63" t="s">
        <v>302</v>
      </c>
      <c r="E85" s="56">
        <v>1380000</v>
      </c>
    </row>
    <row r="86" spans="1:5" ht="24" customHeight="1">
      <c r="A86" s="55">
        <v>11</v>
      </c>
      <c r="B86" s="55" t="s">
        <v>297</v>
      </c>
      <c r="C86" s="55" t="s">
        <v>300</v>
      </c>
      <c r="D86" s="63" t="s">
        <v>302</v>
      </c>
      <c r="E86" s="56">
        <v>1480000</v>
      </c>
    </row>
    <row r="87" spans="1:5" ht="24" customHeight="1">
      <c r="A87" s="55">
        <v>12</v>
      </c>
      <c r="B87" s="55" t="s">
        <v>298</v>
      </c>
      <c r="C87" s="55" t="s">
        <v>300</v>
      </c>
      <c r="D87" s="63" t="s">
        <v>302</v>
      </c>
      <c r="E87" s="56">
        <v>1510000</v>
      </c>
    </row>
    <row r="88" spans="1:5" ht="24" customHeight="1">
      <c r="A88" s="55">
        <v>13</v>
      </c>
      <c r="B88" s="55" t="s">
        <v>293</v>
      </c>
      <c r="C88" s="55" t="s">
        <v>301</v>
      </c>
      <c r="D88" s="63" t="s">
        <v>302</v>
      </c>
      <c r="E88" s="56">
        <v>1070000</v>
      </c>
    </row>
    <row r="89" spans="1:5" ht="24" customHeight="1">
      <c r="A89" s="55">
        <v>14</v>
      </c>
      <c r="B89" s="55" t="s">
        <v>294</v>
      </c>
      <c r="C89" s="55" t="s">
        <v>301</v>
      </c>
      <c r="D89" s="63" t="s">
        <v>302</v>
      </c>
      <c r="E89" s="56">
        <v>1170000</v>
      </c>
    </row>
    <row r="90" spans="1:5" ht="24" customHeight="1">
      <c r="A90" s="55">
        <v>15</v>
      </c>
      <c r="B90" s="55" t="s">
        <v>295</v>
      </c>
      <c r="C90" s="55" t="s">
        <v>301</v>
      </c>
      <c r="D90" s="63" t="s">
        <v>302</v>
      </c>
      <c r="E90" s="56">
        <v>1270000</v>
      </c>
    </row>
    <row r="91" spans="1:5" ht="24" customHeight="1">
      <c r="A91" s="55">
        <v>16</v>
      </c>
      <c r="B91" s="55" t="s">
        <v>296</v>
      </c>
      <c r="C91" s="55" t="s">
        <v>301</v>
      </c>
      <c r="D91" s="63" t="s">
        <v>302</v>
      </c>
      <c r="E91" s="56">
        <v>1370000</v>
      </c>
    </row>
    <row r="92" spans="1:5" ht="24" customHeight="1">
      <c r="A92" s="55">
        <v>17</v>
      </c>
      <c r="B92" s="55" t="s">
        <v>297</v>
      </c>
      <c r="C92" s="55" t="s">
        <v>301</v>
      </c>
      <c r="D92" s="63" t="s">
        <v>302</v>
      </c>
      <c r="E92" s="56">
        <v>1410000</v>
      </c>
    </row>
    <row r="93" spans="1:5" ht="24" customHeight="1">
      <c r="A93" s="55">
        <v>18</v>
      </c>
      <c r="B93" s="55" t="s">
        <v>298</v>
      </c>
      <c r="C93" s="55" t="s">
        <v>301</v>
      </c>
      <c r="D93" s="63" t="s">
        <v>302</v>
      </c>
      <c r="E93" s="56">
        <v>1510000</v>
      </c>
    </row>
    <row r="94" spans="1:5" s="48" customFormat="1" ht="35.25" customHeight="1">
      <c r="A94" s="1">
        <v>5</v>
      </c>
      <c r="B94" s="398" t="s">
        <v>383</v>
      </c>
      <c r="C94" s="398"/>
      <c r="D94" s="398"/>
      <c r="E94" s="398"/>
    </row>
    <row r="95" spans="1:5" s="48" customFormat="1" ht="31.5">
      <c r="A95" s="337" t="s">
        <v>164</v>
      </c>
      <c r="B95" s="338" t="s">
        <v>362</v>
      </c>
      <c r="C95" s="328" t="s">
        <v>364</v>
      </c>
      <c r="D95" s="328"/>
      <c r="E95" s="343" t="s">
        <v>365</v>
      </c>
    </row>
    <row r="96" spans="1:5" s="137" customFormat="1" ht="21.75" customHeight="1">
      <c r="A96" s="138">
        <v>1</v>
      </c>
      <c r="B96" s="208" t="s">
        <v>363</v>
      </c>
      <c r="C96" s="334">
        <v>108000</v>
      </c>
      <c r="D96" s="335"/>
      <c r="E96" s="342">
        <v>98000</v>
      </c>
    </row>
    <row r="97" spans="1:5" ht="21.75" customHeight="1">
      <c r="A97" s="139">
        <v>2</v>
      </c>
      <c r="B97" s="140" t="s">
        <v>366</v>
      </c>
      <c r="C97" s="84">
        <v>270000</v>
      </c>
      <c r="D97" s="141"/>
      <c r="E97" s="142">
        <v>245000</v>
      </c>
    </row>
    <row r="98" spans="1:5" ht="21.75" customHeight="1">
      <c r="A98" s="139">
        <v>3</v>
      </c>
      <c r="B98" s="140" t="s">
        <v>367</v>
      </c>
      <c r="C98" s="84">
        <v>283000</v>
      </c>
      <c r="D98" s="141"/>
      <c r="E98" s="143">
        <v>257000</v>
      </c>
    </row>
    <row r="99" spans="1:5" s="48" customFormat="1" ht="15.75">
      <c r="A99" s="139" t="s">
        <v>172</v>
      </c>
      <c r="B99" s="144" t="s">
        <v>368</v>
      </c>
      <c r="C99" s="84"/>
      <c r="D99" s="141"/>
      <c r="E99" s="143"/>
    </row>
    <row r="100" spans="1:5" ht="20.25" customHeight="1">
      <c r="A100" s="139">
        <v>1</v>
      </c>
      <c r="B100" s="140" t="s">
        <v>369</v>
      </c>
      <c r="C100" s="84">
        <v>38000</v>
      </c>
      <c r="D100" s="141"/>
      <c r="E100" s="143">
        <v>31000</v>
      </c>
    </row>
    <row r="101" spans="1:5" ht="20.25" customHeight="1">
      <c r="A101" s="139">
        <v>2</v>
      </c>
      <c r="B101" s="140" t="s">
        <v>370</v>
      </c>
      <c r="C101" s="84">
        <v>72000</v>
      </c>
      <c r="D101" s="141"/>
      <c r="E101" s="143">
        <v>65000</v>
      </c>
    </row>
    <row r="102" spans="1:5" ht="20.25" customHeight="1">
      <c r="A102" s="139">
        <v>3</v>
      </c>
      <c r="B102" s="140" t="s">
        <v>372</v>
      </c>
      <c r="C102" s="84">
        <v>77000</v>
      </c>
      <c r="D102" s="141"/>
      <c r="E102" s="143">
        <v>69000</v>
      </c>
    </row>
    <row r="103" spans="1:5" ht="20.25" customHeight="1">
      <c r="A103" s="139">
        <v>4</v>
      </c>
      <c r="B103" s="140" t="s">
        <v>371</v>
      </c>
      <c r="C103" s="84">
        <v>248000</v>
      </c>
      <c r="D103" s="141"/>
      <c r="E103" s="143">
        <v>167000</v>
      </c>
    </row>
    <row r="104" spans="1:5" ht="20.25" customHeight="1">
      <c r="A104" s="147">
        <v>5</v>
      </c>
      <c r="B104" s="148" t="s">
        <v>373</v>
      </c>
      <c r="C104" s="333">
        <v>257000</v>
      </c>
      <c r="D104" s="150"/>
      <c r="E104" s="151">
        <v>198000</v>
      </c>
    </row>
    <row r="105" spans="1:5" s="48" customFormat="1" ht="29.25" customHeight="1">
      <c r="A105" s="337" t="s">
        <v>179</v>
      </c>
      <c r="B105" s="338" t="s">
        <v>374</v>
      </c>
      <c r="C105" s="339"/>
      <c r="D105" s="340"/>
      <c r="E105" s="341"/>
    </row>
    <row r="106" spans="1:5" ht="22.5" customHeight="1">
      <c r="A106" s="138">
        <v>1</v>
      </c>
      <c r="B106" s="208" t="s">
        <v>375</v>
      </c>
      <c r="C106" s="334">
        <v>80500</v>
      </c>
      <c r="D106" s="335"/>
      <c r="E106" s="336">
        <v>72500</v>
      </c>
    </row>
    <row r="107" spans="1:5" ht="22.5" customHeight="1">
      <c r="A107" s="139">
        <v>2</v>
      </c>
      <c r="B107" s="140" t="s">
        <v>376</v>
      </c>
      <c r="C107" s="84">
        <v>131000</v>
      </c>
      <c r="D107" s="141"/>
      <c r="E107" s="143">
        <v>118000</v>
      </c>
    </row>
    <row r="108" spans="1:5" s="48" customFormat="1" ht="22.5" customHeight="1">
      <c r="A108" s="139" t="s">
        <v>184</v>
      </c>
      <c r="B108" s="145" t="s">
        <v>377</v>
      </c>
      <c r="C108" s="84"/>
      <c r="D108" s="141"/>
      <c r="E108" s="143"/>
    </row>
    <row r="109" spans="1:5" ht="22.5" customHeight="1">
      <c r="A109" s="139">
        <v>1</v>
      </c>
      <c r="B109" s="140" t="s">
        <v>378</v>
      </c>
      <c r="C109" s="84">
        <v>7000</v>
      </c>
      <c r="D109" s="141"/>
      <c r="E109" s="143">
        <v>7000</v>
      </c>
    </row>
    <row r="110" spans="1:5" ht="22.5" customHeight="1">
      <c r="A110" s="139">
        <v>2</v>
      </c>
      <c r="B110" s="140" t="s">
        <v>379</v>
      </c>
      <c r="C110" s="146">
        <v>9500</v>
      </c>
      <c r="D110" s="141"/>
      <c r="E110" s="143">
        <v>9500</v>
      </c>
    </row>
    <row r="111" spans="1:5" ht="22.5" customHeight="1">
      <c r="A111" s="147">
        <v>3</v>
      </c>
      <c r="B111" s="148" t="s">
        <v>380</v>
      </c>
      <c r="C111" s="149">
        <v>11000</v>
      </c>
      <c r="D111" s="150"/>
      <c r="E111" s="151">
        <v>11000</v>
      </c>
    </row>
    <row r="112" spans="1:5" s="48" customFormat="1" ht="36" customHeight="1">
      <c r="A112" s="337" t="s">
        <v>197</v>
      </c>
      <c r="B112" s="348" t="s">
        <v>381</v>
      </c>
      <c r="C112" s="330"/>
      <c r="D112" s="349"/>
      <c r="E112" s="341"/>
    </row>
    <row r="113" spans="1:5" s="48" customFormat="1" ht="39" customHeight="1">
      <c r="A113" s="344"/>
      <c r="B113" s="345" t="s">
        <v>382</v>
      </c>
      <c r="C113" s="346">
        <v>147000</v>
      </c>
      <c r="D113" s="347"/>
      <c r="E113" s="346">
        <v>132000</v>
      </c>
    </row>
    <row r="114" spans="1:9" ht="39.75" customHeight="1">
      <c r="A114" s="1">
        <v>6</v>
      </c>
      <c r="B114" s="398" t="s">
        <v>384</v>
      </c>
      <c r="C114" s="398"/>
      <c r="D114" s="398"/>
      <c r="E114" s="398"/>
      <c r="I114" s="47"/>
    </row>
    <row r="115" spans="1:5" s="48" customFormat="1" ht="15.75">
      <c r="A115" s="325" t="s">
        <v>164</v>
      </c>
      <c r="B115" s="326" t="s">
        <v>385</v>
      </c>
      <c r="C115" s="328"/>
      <c r="D115" s="328"/>
      <c r="E115" s="329"/>
    </row>
    <row r="116" spans="1:5" ht="28.5" customHeight="1">
      <c r="A116" s="51">
        <v>1</v>
      </c>
      <c r="B116" s="52" t="s">
        <v>386</v>
      </c>
      <c r="C116" s="87" t="s">
        <v>414</v>
      </c>
      <c r="D116" s="54" t="s">
        <v>387</v>
      </c>
      <c r="E116" s="327">
        <v>86833</v>
      </c>
    </row>
    <row r="117" spans="1:5" ht="32.25" customHeight="1">
      <c r="A117" s="19">
        <v>2</v>
      </c>
      <c r="B117" s="41" t="s">
        <v>388</v>
      </c>
      <c r="C117" s="10" t="s">
        <v>415</v>
      </c>
      <c r="D117" s="42" t="s">
        <v>387</v>
      </c>
      <c r="E117" s="83">
        <v>53944</v>
      </c>
    </row>
    <row r="118" spans="1:5" ht="32.25" customHeight="1">
      <c r="A118" s="19">
        <v>3</v>
      </c>
      <c r="B118" s="41" t="s">
        <v>389</v>
      </c>
      <c r="C118" s="10" t="s">
        <v>416</v>
      </c>
      <c r="D118" s="42" t="s">
        <v>387</v>
      </c>
      <c r="E118" s="83">
        <v>92350</v>
      </c>
    </row>
    <row r="119" spans="1:5" ht="36.75" customHeight="1">
      <c r="A119" s="19">
        <v>4</v>
      </c>
      <c r="B119" s="41" t="s">
        <v>390</v>
      </c>
      <c r="C119" s="10" t="s">
        <v>417</v>
      </c>
      <c r="D119" s="42" t="s">
        <v>387</v>
      </c>
      <c r="E119" s="83">
        <v>129400</v>
      </c>
    </row>
    <row r="120" spans="1:5" s="48" customFormat="1" ht="25.5" customHeight="1">
      <c r="A120" s="19" t="s">
        <v>172</v>
      </c>
      <c r="B120" s="62" t="s">
        <v>400</v>
      </c>
      <c r="C120" s="10"/>
      <c r="D120" s="42" t="s">
        <v>387</v>
      </c>
      <c r="E120" s="16"/>
    </row>
    <row r="121" spans="1:5" s="48" customFormat="1" ht="34.5" customHeight="1">
      <c r="A121" s="19">
        <v>1</v>
      </c>
      <c r="B121" s="61" t="s">
        <v>391</v>
      </c>
      <c r="C121" s="10" t="s">
        <v>418</v>
      </c>
      <c r="D121" s="42" t="s">
        <v>387</v>
      </c>
      <c r="E121" s="16">
        <v>77250</v>
      </c>
    </row>
    <row r="122" spans="1:5" s="48" customFormat="1" ht="34.5" customHeight="1">
      <c r="A122" s="19">
        <v>2</v>
      </c>
      <c r="B122" s="61" t="s">
        <v>392</v>
      </c>
      <c r="C122" s="10" t="s">
        <v>419</v>
      </c>
      <c r="D122" s="42" t="s">
        <v>387</v>
      </c>
      <c r="E122" s="16">
        <v>85130</v>
      </c>
    </row>
    <row r="123" spans="1:5" ht="27" customHeight="1">
      <c r="A123" s="19">
        <v>3</v>
      </c>
      <c r="B123" s="41" t="s">
        <v>394</v>
      </c>
      <c r="C123" s="10" t="s">
        <v>395</v>
      </c>
      <c r="D123" s="42" t="s">
        <v>387</v>
      </c>
      <c r="E123" s="16">
        <v>42056</v>
      </c>
    </row>
    <row r="124" spans="1:5" ht="26.25" customHeight="1">
      <c r="A124" s="19">
        <v>4</v>
      </c>
      <c r="B124" s="61" t="s">
        <v>392</v>
      </c>
      <c r="C124" s="10" t="s">
        <v>393</v>
      </c>
      <c r="D124" s="42" t="s">
        <v>387</v>
      </c>
      <c r="E124" s="16">
        <v>29889</v>
      </c>
    </row>
    <row r="125" spans="1:5" ht="25.5" customHeight="1">
      <c r="A125" s="19">
        <v>5</v>
      </c>
      <c r="B125" s="41" t="s">
        <v>396</v>
      </c>
      <c r="C125" s="10" t="s">
        <v>397</v>
      </c>
      <c r="D125" s="42" t="s">
        <v>387</v>
      </c>
      <c r="E125" s="16">
        <v>207000</v>
      </c>
    </row>
    <row r="126" spans="1:5" ht="27" customHeight="1">
      <c r="A126" s="19">
        <v>6</v>
      </c>
      <c r="B126" s="41" t="s">
        <v>398</v>
      </c>
      <c r="C126" s="10" t="s">
        <v>399</v>
      </c>
      <c r="D126" s="42" t="s">
        <v>387</v>
      </c>
      <c r="E126" s="16">
        <v>102375</v>
      </c>
    </row>
    <row r="127" spans="1:5" s="48" customFormat="1" ht="29.25" customHeight="1">
      <c r="A127" s="19" t="s">
        <v>179</v>
      </c>
      <c r="B127" s="62" t="s">
        <v>401</v>
      </c>
      <c r="C127" s="10" t="s">
        <v>195</v>
      </c>
      <c r="D127" s="42" t="s">
        <v>387</v>
      </c>
      <c r="E127" s="16"/>
    </row>
    <row r="128" spans="1:5" s="48" customFormat="1" ht="29.25" customHeight="1">
      <c r="A128" s="19">
        <v>1</v>
      </c>
      <c r="B128" s="41" t="s">
        <v>402</v>
      </c>
      <c r="C128" s="10" t="s">
        <v>403</v>
      </c>
      <c r="D128" s="42" t="s">
        <v>387</v>
      </c>
      <c r="E128" s="16">
        <v>259740</v>
      </c>
    </row>
    <row r="129" spans="1:5" s="48" customFormat="1" ht="29.25" customHeight="1">
      <c r="A129" s="19">
        <v>2</v>
      </c>
      <c r="B129" s="41" t="s">
        <v>404</v>
      </c>
      <c r="C129" s="10" t="s">
        <v>405</v>
      </c>
      <c r="D129" s="42" t="s">
        <v>387</v>
      </c>
      <c r="E129" s="16">
        <v>140250</v>
      </c>
    </row>
    <row r="130" spans="1:5" s="48" customFormat="1" ht="29.25" customHeight="1">
      <c r="A130" s="19">
        <v>3</v>
      </c>
      <c r="B130" s="41" t="s">
        <v>406</v>
      </c>
      <c r="C130" s="10" t="s">
        <v>407</v>
      </c>
      <c r="D130" s="42" t="s">
        <v>387</v>
      </c>
      <c r="E130" s="16">
        <v>87167</v>
      </c>
    </row>
    <row r="131" spans="1:5" s="48" customFormat="1" ht="33" customHeight="1">
      <c r="A131" s="19" t="s">
        <v>184</v>
      </c>
      <c r="B131" s="61" t="s">
        <v>411</v>
      </c>
      <c r="C131" s="10"/>
      <c r="D131" s="42" t="s">
        <v>387</v>
      </c>
      <c r="E131" s="16"/>
    </row>
    <row r="132" spans="1:5" s="48" customFormat="1" ht="35.25" customHeight="1">
      <c r="A132" s="19">
        <v>1</v>
      </c>
      <c r="B132" s="41" t="s">
        <v>408</v>
      </c>
      <c r="C132" s="10" t="s">
        <v>409</v>
      </c>
      <c r="D132" s="42" t="s">
        <v>387</v>
      </c>
      <c r="E132" s="16">
        <v>10001</v>
      </c>
    </row>
    <row r="133" spans="1:5" s="48" customFormat="1" ht="35.25" customHeight="1">
      <c r="A133" s="19">
        <v>2</v>
      </c>
      <c r="B133" s="41" t="s">
        <v>410</v>
      </c>
      <c r="C133" s="10" t="s">
        <v>409</v>
      </c>
      <c r="D133" s="42" t="s">
        <v>387</v>
      </c>
      <c r="E133" s="16">
        <v>7100</v>
      </c>
    </row>
    <row r="134" spans="1:5" s="48" customFormat="1" ht="35.25" customHeight="1">
      <c r="A134" s="23">
        <v>3</v>
      </c>
      <c r="B134" s="24" t="s">
        <v>413</v>
      </c>
      <c r="C134" s="85" t="s">
        <v>412</v>
      </c>
      <c r="D134" s="11" t="s">
        <v>387</v>
      </c>
      <c r="E134" s="86">
        <v>125650</v>
      </c>
    </row>
    <row r="135" spans="1:9" s="93" customFormat="1" ht="39.75" customHeight="1">
      <c r="A135" s="1">
        <v>7</v>
      </c>
      <c r="B135" s="398" t="s">
        <v>563</v>
      </c>
      <c r="C135" s="398"/>
      <c r="D135" s="398"/>
      <c r="E135" s="398"/>
      <c r="I135" s="133"/>
    </row>
    <row r="136" spans="1:5" s="98" customFormat="1" ht="15.75">
      <c r="A136" s="325" t="s">
        <v>164</v>
      </c>
      <c r="B136" s="326" t="s">
        <v>564</v>
      </c>
      <c r="C136" s="356"/>
      <c r="D136" s="356"/>
      <c r="E136" s="357"/>
    </row>
    <row r="137" spans="1:5" s="351" customFormat="1" ht="39" customHeight="1">
      <c r="A137" s="51">
        <v>1</v>
      </c>
      <c r="B137" s="52" t="s">
        <v>565</v>
      </c>
      <c r="C137" s="54" t="s">
        <v>566</v>
      </c>
      <c r="D137" s="54" t="s">
        <v>13</v>
      </c>
      <c r="E137" s="350">
        <v>135000</v>
      </c>
    </row>
    <row r="138" spans="1:5" s="351" customFormat="1" ht="51.75" customHeight="1">
      <c r="A138" s="19">
        <v>2</v>
      </c>
      <c r="B138" s="41" t="s">
        <v>567</v>
      </c>
      <c r="C138" s="42" t="s">
        <v>568</v>
      </c>
      <c r="D138" s="42" t="s">
        <v>13</v>
      </c>
      <c r="E138" s="352">
        <v>144000</v>
      </c>
    </row>
    <row r="139" spans="1:5" s="353" customFormat="1" ht="51" customHeight="1">
      <c r="A139" s="19">
        <v>3</v>
      </c>
      <c r="B139" s="41" t="s">
        <v>569</v>
      </c>
      <c r="C139" s="42" t="s">
        <v>570</v>
      </c>
      <c r="D139" s="42" t="s">
        <v>13</v>
      </c>
      <c r="E139" s="352">
        <v>95000</v>
      </c>
    </row>
    <row r="140" spans="1:5" s="353" customFormat="1" ht="35.25" customHeight="1">
      <c r="A140" s="57">
        <v>4</v>
      </c>
      <c r="B140" s="21" t="s">
        <v>571</v>
      </c>
      <c r="C140" s="20" t="s">
        <v>572</v>
      </c>
      <c r="D140" s="20" t="s">
        <v>13</v>
      </c>
      <c r="E140" s="354">
        <v>75000</v>
      </c>
    </row>
    <row r="141" spans="1:5" s="353" customFormat="1" ht="19.5" customHeight="1">
      <c r="A141" s="325" t="s">
        <v>172</v>
      </c>
      <c r="B141" s="326" t="s">
        <v>573</v>
      </c>
      <c r="C141" s="330"/>
      <c r="D141" s="313"/>
      <c r="E141" s="331"/>
    </row>
    <row r="142" spans="1:5" s="351" customFormat="1" ht="62.25" customHeight="1">
      <c r="A142" s="51">
        <v>1</v>
      </c>
      <c r="B142" s="52" t="s">
        <v>574</v>
      </c>
      <c r="C142" s="54" t="s">
        <v>575</v>
      </c>
      <c r="D142" s="54" t="s">
        <v>13</v>
      </c>
      <c r="E142" s="350">
        <v>190000</v>
      </c>
    </row>
    <row r="143" spans="1:5" s="351" customFormat="1" ht="49.5" customHeight="1">
      <c r="A143" s="402">
        <v>2</v>
      </c>
      <c r="B143" s="399" t="s">
        <v>576</v>
      </c>
      <c r="C143" s="42" t="s">
        <v>577</v>
      </c>
      <c r="D143" s="42" t="s">
        <v>13</v>
      </c>
      <c r="E143" s="352">
        <v>146000</v>
      </c>
    </row>
    <row r="144" spans="1:5" s="351" customFormat="1" ht="57" customHeight="1">
      <c r="A144" s="402"/>
      <c r="B144" s="399"/>
      <c r="C144" s="42" t="s">
        <v>578</v>
      </c>
      <c r="D144" s="42" t="s">
        <v>13</v>
      </c>
      <c r="E144" s="352">
        <v>157000</v>
      </c>
    </row>
    <row r="145" spans="1:5" s="351" customFormat="1" ht="51" customHeight="1">
      <c r="A145" s="402"/>
      <c r="B145" s="399"/>
      <c r="C145" s="42" t="s">
        <v>579</v>
      </c>
      <c r="D145" s="42" t="s">
        <v>13</v>
      </c>
      <c r="E145" s="352">
        <v>48000</v>
      </c>
    </row>
    <row r="146" spans="1:5" s="351" customFormat="1" ht="62.25" customHeight="1">
      <c r="A146" s="402"/>
      <c r="B146" s="399"/>
      <c r="C146" s="42" t="s">
        <v>580</v>
      </c>
      <c r="D146" s="42" t="s">
        <v>13</v>
      </c>
      <c r="E146" s="352">
        <v>55000</v>
      </c>
    </row>
    <row r="147" spans="1:5" s="351" customFormat="1" ht="50.25" customHeight="1">
      <c r="A147" s="402"/>
      <c r="B147" s="399"/>
      <c r="C147" s="42" t="s">
        <v>581</v>
      </c>
      <c r="D147" s="42" t="s">
        <v>13</v>
      </c>
      <c r="E147" s="352">
        <v>30000</v>
      </c>
    </row>
    <row r="148" spans="1:5" s="351" customFormat="1" ht="58.5" customHeight="1">
      <c r="A148" s="57">
        <v>3</v>
      </c>
      <c r="B148" s="21" t="s">
        <v>587</v>
      </c>
      <c r="C148" s="20" t="s">
        <v>588</v>
      </c>
      <c r="D148" s="20" t="s">
        <v>13</v>
      </c>
      <c r="E148" s="354">
        <v>55000</v>
      </c>
    </row>
    <row r="149" spans="1:5" s="353" customFormat="1" ht="18" customHeight="1">
      <c r="A149" s="325" t="s">
        <v>179</v>
      </c>
      <c r="B149" s="326" t="s">
        <v>586</v>
      </c>
      <c r="C149" s="326"/>
      <c r="D149" s="313"/>
      <c r="E149" s="331"/>
    </row>
    <row r="150" spans="1:5" s="351" customFormat="1" ht="51.75" customHeight="1">
      <c r="A150" s="51">
        <v>1</v>
      </c>
      <c r="B150" s="52" t="s">
        <v>589</v>
      </c>
      <c r="C150" s="54" t="s">
        <v>590</v>
      </c>
      <c r="D150" s="54" t="s">
        <v>13</v>
      </c>
      <c r="E150" s="350">
        <v>205000</v>
      </c>
    </row>
    <row r="151" spans="1:5" s="351" customFormat="1" ht="65.25" customHeight="1">
      <c r="A151" s="19">
        <v>2</v>
      </c>
      <c r="B151" s="41" t="s">
        <v>591</v>
      </c>
      <c r="C151" s="42" t="s">
        <v>592</v>
      </c>
      <c r="D151" s="42" t="s">
        <v>13</v>
      </c>
      <c r="E151" s="352">
        <v>203000</v>
      </c>
    </row>
    <row r="152" spans="1:5" s="351" customFormat="1" ht="47.25" customHeight="1">
      <c r="A152" s="402">
        <v>3</v>
      </c>
      <c r="B152" s="399" t="s">
        <v>593</v>
      </c>
      <c r="C152" s="42" t="s">
        <v>594</v>
      </c>
      <c r="D152" s="42" t="s">
        <v>13</v>
      </c>
      <c r="E152" s="352">
        <v>180000</v>
      </c>
    </row>
    <row r="153" spans="1:5" s="351" customFormat="1" ht="54.75" customHeight="1">
      <c r="A153" s="402"/>
      <c r="B153" s="399"/>
      <c r="C153" s="42" t="s">
        <v>595</v>
      </c>
      <c r="D153" s="42" t="s">
        <v>13</v>
      </c>
      <c r="E153" s="352">
        <v>198000</v>
      </c>
    </row>
    <row r="154" spans="1:5" s="351" customFormat="1" ht="52.5" customHeight="1">
      <c r="A154" s="402">
        <v>4</v>
      </c>
      <c r="B154" s="399" t="s">
        <v>596</v>
      </c>
      <c r="C154" s="42" t="s">
        <v>597</v>
      </c>
      <c r="D154" s="42" t="s">
        <v>13</v>
      </c>
      <c r="E154" s="352">
        <v>88000</v>
      </c>
    </row>
    <row r="155" spans="1:5" s="351" customFormat="1" ht="62.25" customHeight="1">
      <c r="A155" s="404"/>
      <c r="B155" s="400"/>
      <c r="C155" s="20" t="s">
        <v>598</v>
      </c>
      <c r="D155" s="20" t="s">
        <v>13</v>
      </c>
      <c r="E155" s="354">
        <v>95000</v>
      </c>
    </row>
    <row r="156" spans="1:5" s="353" customFormat="1" ht="20.25" customHeight="1">
      <c r="A156" s="325" t="s">
        <v>184</v>
      </c>
      <c r="B156" s="332" t="s">
        <v>599</v>
      </c>
      <c r="C156" s="330"/>
      <c r="D156" s="313"/>
      <c r="E156" s="331"/>
    </row>
    <row r="157" spans="1:5" s="351" customFormat="1" ht="53.25" customHeight="1">
      <c r="A157" s="51">
        <v>1</v>
      </c>
      <c r="B157" s="52" t="s">
        <v>600</v>
      </c>
      <c r="C157" s="54" t="s">
        <v>601</v>
      </c>
      <c r="D157" s="54" t="s">
        <v>13</v>
      </c>
      <c r="E157" s="350">
        <v>123000</v>
      </c>
    </row>
    <row r="158" spans="1:5" s="351" customFormat="1" ht="36.75" customHeight="1">
      <c r="A158" s="402">
        <v>2</v>
      </c>
      <c r="B158" s="399" t="s">
        <v>582</v>
      </c>
      <c r="C158" s="42" t="s">
        <v>583</v>
      </c>
      <c r="D158" s="42" t="s">
        <v>13</v>
      </c>
      <c r="E158" s="352">
        <v>12000</v>
      </c>
    </row>
    <row r="159" spans="1:5" s="351" customFormat="1" ht="31.5" customHeight="1">
      <c r="A159" s="402"/>
      <c r="B159" s="399"/>
      <c r="C159" s="42" t="s">
        <v>584</v>
      </c>
      <c r="D159" s="42" t="s">
        <v>13</v>
      </c>
      <c r="E159" s="352">
        <v>10000</v>
      </c>
    </row>
    <row r="160" spans="1:5" s="351" customFormat="1" ht="38.25" customHeight="1">
      <c r="A160" s="403"/>
      <c r="B160" s="401"/>
      <c r="C160" s="11" t="s">
        <v>585</v>
      </c>
      <c r="D160" s="11" t="s">
        <v>13</v>
      </c>
      <c r="E160" s="355">
        <v>8000</v>
      </c>
    </row>
    <row r="161" spans="1:5" s="128" customFormat="1" ht="19.5" customHeight="1">
      <c r="A161" s="163">
        <v>8</v>
      </c>
      <c r="B161" s="395" t="s">
        <v>471</v>
      </c>
      <c r="C161" s="396"/>
      <c r="D161" s="396"/>
      <c r="E161" s="397"/>
    </row>
    <row r="162" spans="1:5" s="128" customFormat="1" ht="21" customHeight="1">
      <c r="A162" s="164">
        <v>1</v>
      </c>
      <c r="B162" s="165" t="s">
        <v>472</v>
      </c>
      <c r="C162" s="166" t="s">
        <v>473</v>
      </c>
      <c r="D162" s="167" t="s">
        <v>474</v>
      </c>
      <c r="E162" s="168">
        <v>1474000</v>
      </c>
    </row>
    <row r="163" spans="1:5" s="128" customFormat="1" ht="16.5" customHeight="1">
      <c r="A163" s="5">
        <v>2</v>
      </c>
      <c r="B163" s="169" t="s">
        <v>475</v>
      </c>
      <c r="C163" s="170" t="s">
        <v>476</v>
      </c>
      <c r="D163" s="10" t="s">
        <v>474</v>
      </c>
      <c r="E163" s="171">
        <v>1795000</v>
      </c>
    </row>
    <row r="164" spans="1:5" s="128" customFormat="1" ht="21.75" customHeight="1">
      <c r="A164" s="5">
        <v>3</v>
      </c>
      <c r="B164" s="169" t="s">
        <v>477</v>
      </c>
      <c r="C164" s="170" t="s">
        <v>478</v>
      </c>
      <c r="D164" s="10" t="s">
        <v>474</v>
      </c>
      <c r="E164" s="171">
        <v>1808000</v>
      </c>
    </row>
    <row r="165" spans="1:5" s="128" customFormat="1" ht="20.25" customHeight="1">
      <c r="A165" s="5">
        <v>4</v>
      </c>
      <c r="B165" s="169" t="s">
        <v>479</v>
      </c>
      <c r="C165" s="170" t="s">
        <v>480</v>
      </c>
      <c r="D165" s="10" t="s">
        <v>474</v>
      </c>
      <c r="E165" s="171">
        <v>1836000</v>
      </c>
    </row>
    <row r="166" spans="1:5" s="128" customFormat="1" ht="24" customHeight="1">
      <c r="A166" s="5">
        <v>5</v>
      </c>
      <c r="B166" s="169" t="s">
        <v>481</v>
      </c>
      <c r="C166" s="170" t="s">
        <v>482</v>
      </c>
      <c r="D166" s="10" t="s">
        <v>474</v>
      </c>
      <c r="E166" s="171">
        <v>2081000</v>
      </c>
    </row>
    <row r="167" spans="1:5" s="128" customFormat="1" ht="24" customHeight="1">
      <c r="A167" s="5">
        <v>6</v>
      </c>
      <c r="B167" s="169" t="s">
        <v>483</v>
      </c>
      <c r="C167" s="170" t="s">
        <v>484</v>
      </c>
      <c r="D167" s="10" t="s">
        <v>474</v>
      </c>
      <c r="E167" s="171">
        <v>2188000</v>
      </c>
    </row>
    <row r="168" spans="1:5" s="128" customFormat="1" ht="24" customHeight="1">
      <c r="A168" s="5">
        <v>7</v>
      </c>
      <c r="B168" s="169" t="s">
        <v>485</v>
      </c>
      <c r="C168" s="170" t="s">
        <v>486</v>
      </c>
      <c r="D168" s="10" t="s">
        <v>474</v>
      </c>
      <c r="E168" s="171">
        <v>2017000</v>
      </c>
    </row>
    <row r="169" spans="1:5" s="128" customFormat="1" ht="24" customHeight="1">
      <c r="A169" s="5">
        <v>8</v>
      </c>
      <c r="B169" s="169" t="s">
        <v>487</v>
      </c>
      <c r="C169" s="170" t="s">
        <v>488</v>
      </c>
      <c r="D169" s="10" t="s">
        <v>474</v>
      </c>
      <c r="E169" s="171">
        <v>2263000</v>
      </c>
    </row>
    <row r="170" spans="1:5" s="128" customFormat="1" ht="24" customHeight="1">
      <c r="A170" s="5">
        <v>9</v>
      </c>
      <c r="B170" s="169" t="s">
        <v>489</v>
      </c>
      <c r="C170" s="170" t="s">
        <v>490</v>
      </c>
      <c r="D170" s="10" t="s">
        <v>474</v>
      </c>
      <c r="E170" s="171">
        <v>2457000</v>
      </c>
    </row>
    <row r="171" spans="1:5" s="128" customFormat="1" ht="24" customHeight="1">
      <c r="A171" s="5">
        <v>10</v>
      </c>
      <c r="B171" s="172" t="s">
        <v>491</v>
      </c>
      <c r="C171" s="170" t="s">
        <v>502</v>
      </c>
      <c r="D171" s="10" t="s">
        <v>474</v>
      </c>
      <c r="E171" s="171">
        <v>1615000</v>
      </c>
    </row>
    <row r="172" spans="1:5" s="128" customFormat="1" ht="24" customHeight="1">
      <c r="A172" s="5">
        <v>11</v>
      </c>
      <c r="B172" s="172" t="s">
        <v>492</v>
      </c>
      <c r="C172" s="170" t="s">
        <v>503</v>
      </c>
      <c r="D172" s="10" t="s">
        <v>474</v>
      </c>
      <c r="E172" s="171">
        <v>1745000</v>
      </c>
    </row>
    <row r="173" spans="1:5" s="128" customFormat="1" ht="24" customHeight="1">
      <c r="A173" s="5">
        <v>12</v>
      </c>
      <c r="B173" s="172" t="s">
        <v>493</v>
      </c>
      <c r="C173" s="170" t="s">
        <v>504</v>
      </c>
      <c r="D173" s="10" t="s">
        <v>474</v>
      </c>
      <c r="E173" s="171">
        <v>1871000</v>
      </c>
    </row>
    <row r="174" spans="1:5" s="128" customFormat="1" ht="24" customHeight="1">
      <c r="A174" s="5">
        <v>13</v>
      </c>
      <c r="B174" s="172" t="s">
        <v>494</v>
      </c>
      <c r="C174" s="170" t="s">
        <v>505</v>
      </c>
      <c r="D174" s="10" t="s">
        <v>474</v>
      </c>
      <c r="E174" s="171">
        <v>2024000</v>
      </c>
    </row>
    <row r="175" spans="1:5" s="128" customFormat="1" ht="24" customHeight="1">
      <c r="A175" s="5">
        <v>14</v>
      </c>
      <c r="B175" s="172" t="s">
        <v>494</v>
      </c>
      <c r="C175" s="170" t="s">
        <v>506</v>
      </c>
      <c r="D175" s="10" t="s">
        <v>474</v>
      </c>
      <c r="E175" s="171">
        <v>2114000</v>
      </c>
    </row>
    <row r="176" spans="1:5" s="128" customFormat="1" ht="24" customHeight="1">
      <c r="A176" s="5">
        <v>15</v>
      </c>
      <c r="B176" s="172" t="s">
        <v>494</v>
      </c>
      <c r="C176" s="170" t="s">
        <v>507</v>
      </c>
      <c r="D176" s="10" t="s">
        <v>474</v>
      </c>
      <c r="E176" s="171">
        <v>2174000</v>
      </c>
    </row>
    <row r="177" spans="1:5" s="128" customFormat="1" ht="24" customHeight="1">
      <c r="A177" s="5">
        <v>16</v>
      </c>
      <c r="B177" s="172" t="s">
        <v>495</v>
      </c>
      <c r="C177" s="170" t="s">
        <v>508</v>
      </c>
      <c r="D177" s="10" t="s">
        <v>474</v>
      </c>
      <c r="E177" s="171">
        <v>2117000</v>
      </c>
    </row>
    <row r="178" spans="1:5" s="128" customFormat="1" ht="24" customHeight="1">
      <c r="A178" s="5">
        <v>17</v>
      </c>
      <c r="B178" s="172" t="s">
        <v>495</v>
      </c>
      <c r="C178" s="170" t="s">
        <v>509</v>
      </c>
      <c r="D178" s="10" t="s">
        <v>474</v>
      </c>
      <c r="E178" s="171">
        <v>2290000</v>
      </c>
    </row>
    <row r="179" spans="1:5" s="128" customFormat="1" ht="24" customHeight="1">
      <c r="A179" s="5">
        <v>18</v>
      </c>
      <c r="B179" s="172" t="s">
        <v>496</v>
      </c>
      <c r="C179" s="170" t="s">
        <v>510</v>
      </c>
      <c r="D179" s="10" t="s">
        <v>474</v>
      </c>
      <c r="E179" s="171">
        <v>2382000</v>
      </c>
    </row>
    <row r="180" spans="1:5" s="128" customFormat="1" ht="24" customHeight="1">
      <c r="A180" s="5">
        <v>19</v>
      </c>
      <c r="B180" s="172" t="s">
        <v>497</v>
      </c>
      <c r="C180" s="170" t="s">
        <v>511</v>
      </c>
      <c r="D180" s="10" t="s">
        <v>474</v>
      </c>
      <c r="E180" s="171">
        <v>2201000</v>
      </c>
    </row>
    <row r="181" spans="1:5" s="128" customFormat="1" ht="24" customHeight="1">
      <c r="A181" s="5">
        <v>20</v>
      </c>
      <c r="B181" s="172" t="s">
        <v>497</v>
      </c>
      <c r="C181" s="170" t="s">
        <v>512</v>
      </c>
      <c r="D181" s="10" t="s">
        <v>474</v>
      </c>
      <c r="E181" s="171">
        <v>2352000</v>
      </c>
    </row>
    <row r="182" spans="1:5" s="128" customFormat="1" ht="24" customHeight="1">
      <c r="A182" s="5">
        <v>21</v>
      </c>
      <c r="B182" s="172" t="s">
        <v>497</v>
      </c>
      <c r="C182" s="170" t="s">
        <v>513</v>
      </c>
      <c r="D182" s="10" t="s">
        <v>474</v>
      </c>
      <c r="E182" s="171">
        <v>2741000</v>
      </c>
    </row>
    <row r="183" spans="1:5" s="128" customFormat="1" ht="24" customHeight="1">
      <c r="A183" s="5">
        <v>22</v>
      </c>
      <c r="B183" s="172" t="s">
        <v>498</v>
      </c>
      <c r="C183" s="170" t="s">
        <v>514</v>
      </c>
      <c r="D183" s="10" t="s">
        <v>474</v>
      </c>
      <c r="E183" s="171">
        <v>3085000</v>
      </c>
    </row>
    <row r="184" spans="1:5" s="128" customFormat="1" ht="24" customHeight="1">
      <c r="A184" s="5">
        <v>23</v>
      </c>
      <c r="B184" s="172" t="s">
        <v>549</v>
      </c>
      <c r="C184" s="170" t="s">
        <v>515</v>
      </c>
      <c r="D184" s="10" t="s">
        <v>474</v>
      </c>
      <c r="E184" s="171">
        <v>3344000</v>
      </c>
    </row>
    <row r="185" spans="1:5" s="128" customFormat="1" ht="24.75" customHeight="1">
      <c r="A185" s="5">
        <v>24</v>
      </c>
      <c r="B185" s="172" t="s">
        <v>498</v>
      </c>
      <c r="C185" s="170" t="s">
        <v>516</v>
      </c>
      <c r="D185" s="10" t="s">
        <v>474</v>
      </c>
      <c r="E185" s="171">
        <v>3912000</v>
      </c>
    </row>
    <row r="186" spans="1:5" s="128" customFormat="1" ht="20.25" customHeight="1">
      <c r="A186" s="5">
        <v>25</v>
      </c>
      <c r="B186" s="172" t="s">
        <v>498</v>
      </c>
      <c r="C186" s="170" t="s">
        <v>528</v>
      </c>
      <c r="D186" s="10" t="s">
        <v>474</v>
      </c>
      <c r="E186" s="171">
        <v>4684000</v>
      </c>
    </row>
    <row r="187" spans="1:5" s="128" customFormat="1" ht="27.75" customHeight="1">
      <c r="A187" s="5">
        <v>26</v>
      </c>
      <c r="B187" s="173" t="s">
        <v>499</v>
      </c>
      <c r="C187" s="10" t="s">
        <v>529</v>
      </c>
      <c r="D187" s="10" t="s">
        <v>474</v>
      </c>
      <c r="E187" s="171">
        <v>4669000</v>
      </c>
    </row>
    <row r="188" spans="1:5" s="128" customFormat="1" ht="21" customHeight="1">
      <c r="A188" s="5">
        <v>27</v>
      </c>
      <c r="B188" s="173" t="s">
        <v>499</v>
      </c>
      <c r="C188" s="10" t="s">
        <v>530</v>
      </c>
      <c r="D188" s="10" t="s">
        <v>474</v>
      </c>
      <c r="E188" s="171">
        <v>5512000</v>
      </c>
    </row>
    <row r="189" spans="1:5" s="128" customFormat="1" ht="19.5" customHeight="1">
      <c r="A189" s="5">
        <v>28</v>
      </c>
      <c r="B189" s="173" t="s">
        <v>499</v>
      </c>
      <c r="C189" s="10" t="s">
        <v>531</v>
      </c>
      <c r="D189" s="10" t="s">
        <v>474</v>
      </c>
      <c r="E189" s="171">
        <v>6646000</v>
      </c>
    </row>
    <row r="190" spans="1:5" s="128" customFormat="1" ht="27.75" customHeight="1">
      <c r="A190" s="5">
        <v>29</v>
      </c>
      <c r="B190" s="173" t="s">
        <v>499</v>
      </c>
      <c r="C190" s="10" t="s">
        <v>532</v>
      </c>
      <c r="D190" s="10" t="s">
        <v>474</v>
      </c>
      <c r="E190" s="171">
        <v>7188000</v>
      </c>
    </row>
    <row r="191" spans="1:5" s="128" customFormat="1" ht="27.75" customHeight="1">
      <c r="A191" s="5">
        <v>30</v>
      </c>
      <c r="B191" s="173" t="s">
        <v>500</v>
      </c>
      <c r="C191" s="10" t="s">
        <v>533</v>
      </c>
      <c r="D191" s="10" t="s">
        <v>474</v>
      </c>
      <c r="E191" s="171">
        <v>8744000</v>
      </c>
    </row>
    <row r="192" spans="1:5" s="128" customFormat="1" ht="27.75" customHeight="1">
      <c r="A192" s="5">
        <v>31</v>
      </c>
      <c r="B192" s="173" t="s">
        <v>500</v>
      </c>
      <c r="C192" s="10" t="s">
        <v>534</v>
      </c>
      <c r="D192" s="10" t="s">
        <v>474</v>
      </c>
      <c r="E192" s="171">
        <v>10549000</v>
      </c>
    </row>
    <row r="193" spans="1:5" s="128" customFormat="1" ht="27.75" customHeight="1">
      <c r="A193" s="5">
        <v>32</v>
      </c>
      <c r="B193" s="173" t="s">
        <v>500</v>
      </c>
      <c r="C193" s="10" t="s">
        <v>535</v>
      </c>
      <c r="D193" s="10" t="s">
        <v>474</v>
      </c>
      <c r="E193" s="171">
        <v>11718000</v>
      </c>
    </row>
    <row r="194" spans="1:5" s="128" customFormat="1" ht="27.75" customHeight="1">
      <c r="A194" s="5">
        <v>33</v>
      </c>
      <c r="B194" s="172" t="s">
        <v>500</v>
      </c>
      <c r="C194" s="10" t="s">
        <v>536</v>
      </c>
      <c r="D194" s="10" t="s">
        <v>474</v>
      </c>
      <c r="E194" s="171">
        <v>12006000</v>
      </c>
    </row>
    <row r="195" spans="1:5" s="128" customFormat="1" ht="27.75" customHeight="1">
      <c r="A195" s="5">
        <v>34</v>
      </c>
      <c r="B195" s="173" t="s">
        <v>550</v>
      </c>
      <c r="C195" s="10" t="s">
        <v>537</v>
      </c>
      <c r="D195" s="10" t="s">
        <v>474</v>
      </c>
      <c r="E195" s="171">
        <v>11868000</v>
      </c>
    </row>
    <row r="196" spans="1:5" s="128" customFormat="1" ht="27.75" customHeight="1">
      <c r="A196" s="5">
        <v>35</v>
      </c>
      <c r="B196" s="173" t="s">
        <v>551</v>
      </c>
      <c r="C196" s="10" t="s">
        <v>538</v>
      </c>
      <c r="D196" s="10" t="s">
        <v>474</v>
      </c>
      <c r="E196" s="171">
        <v>12582000</v>
      </c>
    </row>
    <row r="197" spans="1:5" s="128" customFormat="1" ht="27.75" customHeight="1">
      <c r="A197" s="5">
        <v>36</v>
      </c>
      <c r="B197" s="173" t="s">
        <v>551</v>
      </c>
      <c r="C197" s="10" t="s">
        <v>539</v>
      </c>
      <c r="D197" s="10" t="s">
        <v>474</v>
      </c>
      <c r="E197" s="171">
        <v>13358000</v>
      </c>
    </row>
    <row r="198" spans="1:5" s="128" customFormat="1" ht="27.75" customHeight="1">
      <c r="A198" s="5">
        <v>37</v>
      </c>
      <c r="B198" s="172" t="s">
        <v>501</v>
      </c>
      <c r="C198" s="10" t="s">
        <v>540</v>
      </c>
      <c r="D198" s="10" t="s">
        <v>474</v>
      </c>
      <c r="E198" s="171">
        <v>13878000</v>
      </c>
    </row>
    <row r="199" spans="1:5" s="128" customFormat="1" ht="24" customHeight="1">
      <c r="A199" s="5">
        <v>38</v>
      </c>
      <c r="B199" s="173" t="s">
        <v>552</v>
      </c>
      <c r="C199" s="10" t="s">
        <v>541</v>
      </c>
      <c r="D199" s="10" t="s">
        <v>474</v>
      </c>
      <c r="E199" s="171">
        <v>13788000</v>
      </c>
    </row>
    <row r="200" spans="1:5" s="128" customFormat="1" ht="24" customHeight="1">
      <c r="A200" s="5">
        <v>39</v>
      </c>
      <c r="B200" s="173" t="s">
        <v>553</v>
      </c>
      <c r="C200" s="10" t="s">
        <v>542</v>
      </c>
      <c r="D200" s="10" t="s">
        <v>474</v>
      </c>
      <c r="E200" s="171">
        <v>14340000</v>
      </c>
    </row>
    <row r="201" spans="1:5" s="128" customFormat="1" ht="24" customHeight="1">
      <c r="A201" s="5">
        <v>40</v>
      </c>
      <c r="B201" s="173" t="s">
        <v>553</v>
      </c>
      <c r="C201" s="10" t="s">
        <v>543</v>
      </c>
      <c r="D201" s="10" t="s">
        <v>474</v>
      </c>
      <c r="E201" s="171">
        <v>15110000</v>
      </c>
    </row>
    <row r="202" spans="1:5" s="128" customFormat="1" ht="24" customHeight="1">
      <c r="A202" s="5">
        <v>41</v>
      </c>
      <c r="B202" s="173" t="s">
        <v>553</v>
      </c>
      <c r="C202" s="10" t="s">
        <v>544</v>
      </c>
      <c r="D202" s="10" t="s">
        <v>474</v>
      </c>
      <c r="E202" s="171">
        <v>16359000</v>
      </c>
    </row>
    <row r="203" spans="1:5" s="128" customFormat="1" ht="21.75" customHeight="1">
      <c r="A203" s="5">
        <v>42</v>
      </c>
      <c r="B203" s="173" t="s">
        <v>554</v>
      </c>
      <c r="C203" s="10" t="s">
        <v>545</v>
      </c>
      <c r="D203" s="10" t="s">
        <v>474</v>
      </c>
      <c r="E203" s="171">
        <v>15758000</v>
      </c>
    </row>
    <row r="204" spans="1:5" s="128" customFormat="1" ht="21.75" customHeight="1">
      <c r="A204" s="5">
        <v>43</v>
      </c>
      <c r="B204" s="173" t="s">
        <v>555</v>
      </c>
      <c r="C204" s="10" t="s">
        <v>546</v>
      </c>
      <c r="D204" s="10" t="s">
        <v>474</v>
      </c>
      <c r="E204" s="171">
        <v>16521000</v>
      </c>
    </row>
    <row r="205" spans="1:5" s="128" customFormat="1" ht="20.25" customHeight="1">
      <c r="A205" s="5">
        <v>44</v>
      </c>
      <c r="B205" s="173" t="s">
        <v>555</v>
      </c>
      <c r="C205" s="10" t="s">
        <v>547</v>
      </c>
      <c r="D205" s="10" t="s">
        <v>474</v>
      </c>
      <c r="E205" s="171">
        <v>17391000</v>
      </c>
    </row>
    <row r="206" spans="1:5" s="128" customFormat="1" ht="24" customHeight="1">
      <c r="A206" s="174">
        <v>45</v>
      </c>
      <c r="B206" s="175" t="s">
        <v>555</v>
      </c>
      <c r="C206" s="85" t="s">
        <v>548</v>
      </c>
      <c r="D206" s="85" t="s">
        <v>474</v>
      </c>
      <c r="E206" s="176">
        <v>18955000</v>
      </c>
    </row>
  </sheetData>
  <sheetProtection/>
  <mergeCells count="21">
    <mergeCell ref="A3:E3"/>
    <mergeCell ref="B6:E6"/>
    <mergeCell ref="B75:E75"/>
    <mergeCell ref="B29:E29"/>
    <mergeCell ref="B38:E38"/>
    <mergeCell ref="A158:A160"/>
    <mergeCell ref="A143:A147"/>
    <mergeCell ref="B94:E94"/>
    <mergeCell ref="A154:A155"/>
    <mergeCell ref="A152:A153"/>
    <mergeCell ref="A2:E2"/>
    <mergeCell ref="C30:C33"/>
    <mergeCell ref="C34:C35"/>
    <mergeCell ref="B114:E114"/>
    <mergeCell ref="B7:E7"/>
    <mergeCell ref="B161:E161"/>
    <mergeCell ref="B135:E135"/>
    <mergeCell ref="B143:B147"/>
    <mergeCell ref="B152:B153"/>
    <mergeCell ref="B154:B155"/>
    <mergeCell ref="B158:B160"/>
  </mergeCells>
  <printOptions/>
  <pageMargins left="0.6" right="0.25" top="0.43" bottom="0.23" header="0.38" footer="0.23"/>
  <pageSetup horizontalDpi="600" verticalDpi="600" orientation="portrait" paperSize="9" scale="92" r:id="rId1"/>
  <headerFooter alignWithMargins="0">
    <oddFooter>&amp;CPage &amp;P&amp;R&amp;F</oddFooter>
  </headerFooter>
</worksheet>
</file>

<file path=xl/worksheets/sheet3.xml><?xml version="1.0" encoding="utf-8"?>
<worksheet xmlns="http://schemas.openxmlformats.org/spreadsheetml/2006/main" xmlns:r="http://schemas.openxmlformats.org/officeDocument/2006/relationships">
  <sheetPr>
    <tabColor indexed="13"/>
  </sheetPr>
  <dimension ref="A1:L16"/>
  <sheetViews>
    <sheetView zoomScalePageLayoutView="0" workbookViewId="0" topLeftCell="A1">
      <pane ySplit="1" topLeftCell="A2" activePane="bottomLeft" state="frozen"/>
      <selection pane="topLeft" activeCell="A1" sqref="A1"/>
      <selection pane="bottomLeft" activeCell="M7" sqref="M7"/>
    </sheetView>
  </sheetViews>
  <sheetFormatPr defaultColWidth="9.140625" defaultRowHeight="12.75"/>
  <cols>
    <col min="1" max="1" width="5.140625" style="0" customWidth="1"/>
    <col min="2" max="2" width="35.28125" style="0" customWidth="1"/>
    <col min="3" max="3" width="6.28125" style="0" customWidth="1"/>
    <col min="4" max="4" width="7.28125" style="0" customWidth="1"/>
    <col min="5" max="5" width="11.00390625" style="0" customWidth="1"/>
    <col min="6" max="6" width="10.8515625" style="0" customWidth="1"/>
    <col min="7" max="7" width="11.28125" style="0" customWidth="1"/>
    <col min="8" max="9" width="10.8515625" style="0" customWidth="1"/>
    <col min="10" max="10" width="11.140625" style="0" customWidth="1"/>
    <col min="11" max="11" width="10.00390625" style="0" customWidth="1"/>
    <col min="12" max="12" width="11.57421875" style="0" customWidth="1"/>
  </cols>
  <sheetData>
    <row r="1" spans="1:12" ht="48" customHeight="1">
      <c r="A1" s="12" t="s">
        <v>0</v>
      </c>
      <c r="B1" s="13" t="s">
        <v>95</v>
      </c>
      <c r="C1" s="13" t="s">
        <v>1</v>
      </c>
      <c r="D1" s="14" t="s">
        <v>2</v>
      </c>
      <c r="E1" s="4" t="s">
        <v>3</v>
      </c>
      <c r="F1" s="4" t="s">
        <v>4</v>
      </c>
      <c r="G1" s="4" t="s">
        <v>5</v>
      </c>
      <c r="H1" s="15" t="s">
        <v>6</v>
      </c>
      <c r="I1" s="15" t="s">
        <v>7</v>
      </c>
      <c r="J1" s="15" t="s">
        <v>8</v>
      </c>
      <c r="K1" s="15" t="s">
        <v>9</v>
      </c>
      <c r="L1" s="15" t="s">
        <v>10</v>
      </c>
    </row>
    <row r="2" spans="1:12" s="101" customFormat="1" ht="18.75" customHeight="1">
      <c r="A2" s="419">
        <v>9</v>
      </c>
      <c r="B2" s="424" t="s">
        <v>287</v>
      </c>
      <c r="C2" s="424"/>
      <c r="D2" s="424"/>
      <c r="E2" s="424"/>
      <c r="F2" s="424"/>
      <c r="G2" s="424"/>
      <c r="H2" s="424"/>
      <c r="I2" s="424"/>
      <c r="J2" s="424"/>
      <c r="K2" s="424"/>
      <c r="L2" s="424"/>
    </row>
    <row r="3" spans="1:12" s="101" customFormat="1" ht="21" customHeight="1">
      <c r="A3" s="420"/>
      <c r="B3" s="421" t="s">
        <v>286</v>
      </c>
      <c r="C3" s="422"/>
      <c r="D3" s="422"/>
      <c r="E3" s="422"/>
      <c r="F3" s="422"/>
      <c r="G3" s="422"/>
      <c r="H3" s="422"/>
      <c r="I3" s="422"/>
      <c r="J3" s="422"/>
      <c r="K3" s="422"/>
      <c r="L3" s="423"/>
    </row>
    <row r="4" spans="1:12" s="101" customFormat="1" ht="21" customHeight="1">
      <c r="A4" s="51"/>
      <c r="B4" s="52" t="s">
        <v>288</v>
      </c>
      <c r="C4" s="53"/>
      <c r="D4" s="54" t="s">
        <v>13</v>
      </c>
      <c r="E4" s="99">
        <v>16930</v>
      </c>
      <c r="F4" s="99">
        <v>16980</v>
      </c>
      <c r="G4" s="99">
        <v>17010</v>
      </c>
      <c r="H4" s="99">
        <v>16950</v>
      </c>
      <c r="I4" s="100">
        <v>16970</v>
      </c>
      <c r="J4" s="99">
        <v>16980</v>
      </c>
      <c r="K4" s="99">
        <v>17010</v>
      </c>
      <c r="L4" s="99">
        <v>17050</v>
      </c>
    </row>
    <row r="5" spans="1:12" s="101" customFormat="1" ht="21" customHeight="1">
      <c r="A5" s="19"/>
      <c r="B5" s="41" t="s">
        <v>289</v>
      </c>
      <c r="C5" s="18"/>
      <c r="D5" s="42" t="s">
        <v>13</v>
      </c>
      <c r="E5" s="43">
        <v>17030</v>
      </c>
      <c r="F5" s="43">
        <v>17080</v>
      </c>
      <c r="G5" s="43">
        <v>17110</v>
      </c>
      <c r="H5" s="43">
        <v>17050</v>
      </c>
      <c r="I5" s="44">
        <v>17070</v>
      </c>
      <c r="J5" s="43">
        <v>17080</v>
      </c>
      <c r="K5" s="43">
        <v>17110</v>
      </c>
      <c r="L5" s="43">
        <v>17150</v>
      </c>
    </row>
    <row r="6" spans="1:12" s="101" customFormat="1" ht="21" customHeight="1">
      <c r="A6" s="19"/>
      <c r="B6" s="41" t="s">
        <v>290</v>
      </c>
      <c r="C6" s="18"/>
      <c r="D6" s="42" t="s">
        <v>13</v>
      </c>
      <c r="E6" s="43">
        <v>17030</v>
      </c>
      <c r="F6" s="43">
        <v>17080</v>
      </c>
      <c r="G6" s="43">
        <v>17110</v>
      </c>
      <c r="H6" s="43">
        <v>17050</v>
      </c>
      <c r="I6" s="44">
        <v>17070</v>
      </c>
      <c r="J6" s="43">
        <v>17080</v>
      </c>
      <c r="K6" s="43">
        <v>17110</v>
      </c>
      <c r="L6" s="43">
        <v>17150</v>
      </c>
    </row>
    <row r="7" spans="1:12" s="101" customFormat="1" ht="21" customHeight="1">
      <c r="A7" s="19"/>
      <c r="B7" s="41" t="s">
        <v>291</v>
      </c>
      <c r="C7" s="18"/>
      <c r="D7" s="42" t="s">
        <v>13</v>
      </c>
      <c r="E7" s="43">
        <v>16980</v>
      </c>
      <c r="F7" s="43">
        <v>17030</v>
      </c>
      <c r="G7" s="43">
        <v>17060</v>
      </c>
      <c r="H7" s="43">
        <v>17000</v>
      </c>
      <c r="I7" s="44">
        <v>17020</v>
      </c>
      <c r="J7" s="43">
        <v>17030</v>
      </c>
      <c r="K7" s="43">
        <v>17060</v>
      </c>
      <c r="L7" s="43">
        <v>17100</v>
      </c>
    </row>
    <row r="8" spans="1:12" s="101" customFormat="1" ht="21" customHeight="1">
      <c r="A8" s="23"/>
      <c r="B8" s="24" t="s">
        <v>292</v>
      </c>
      <c r="C8" s="25"/>
      <c r="D8" s="11" t="s">
        <v>13</v>
      </c>
      <c r="E8" s="32">
        <v>16930</v>
      </c>
      <c r="F8" s="32">
        <v>16980</v>
      </c>
      <c r="G8" s="32">
        <v>17010</v>
      </c>
      <c r="H8" s="32">
        <v>16950</v>
      </c>
      <c r="I8" s="33">
        <v>16970</v>
      </c>
      <c r="J8" s="32">
        <v>16980</v>
      </c>
      <c r="K8" s="32">
        <v>17010</v>
      </c>
      <c r="L8" s="32">
        <v>17050</v>
      </c>
    </row>
    <row r="9" spans="1:12" s="101" customFormat="1" ht="35.25" customHeight="1">
      <c r="A9" s="302">
        <v>10</v>
      </c>
      <c r="B9" s="416" t="s">
        <v>347</v>
      </c>
      <c r="C9" s="417"/>
      <c r="D9" s="417"/>
      <c r="E9" s="417"/>
      <c r="F9" s="417"/>
      <c r="G9" s="417"/>
      <c r="H9" s="417"/>
      <c r="I9" s="417"/>
      <c r="J9" s="417"/>
      <c r="K9" s="417"/>
      <c r="L9" s="418"/>
    </row>
    <row r="10" spans="1:12" s="101" customFormat="1" ht="30.75" customHeight="1">
      <c r="A10" s="310"/>
      <c r="B10" s="311" t="s">
        <v>557</v>
      </c>
      <c r="C10" s="312"/>
      <c r="D10" s="313" t="s">
        <v>13</v>
      </c>
      <c r="E10" s="314">
        <v>1470</v>
      </c>
      <c r="F10" s="314">
        <v>1530</v>
      </c>
      <c r="G10" s="314">
        <v>1570</v>
      </c>
      <c r="H10" s="314">
        <v>1490</v>
      </c>
      <c r="I10" s="315">
        <v>1550</v>
      </c>
      <c r="J10" s="314">
        <v>1560</v>
      </c>
      <c r="K10" s="316">
        <v>1570</v>
      </c>
      <c r="L10" s="314">
        <v>1870</v>
      </c>
    </row>
    <row r="11" spans="1:12" s="101" customFormat="1" ht="31.5" customHeight="1">
      <c r="A11" s="303"/>
      <c r="B11" s="304" t="s">
        <v>558</v>
      </c>
      <c r="C11" s="305"/>
      <c r="D11" s="306" t="s">
        <v>13</v>
      </c>
      <c r="E11" s="307">
        <v>1530</v>
      </c>
      <c r="F11" s="307">
        <v>1590</v>
      </c>
      <c r="G11" s="307">
        <v>1630</v>
      </c>
      <c r="H11" s="307">
        <v>1550</v>
      </c>
      <c r="I11" s="308">
        <v>1610</v>
      </c>
      <c r="J11" s="307">
        <v>1620</v>
      </c>
      <c r="K11" s="309">
        <v>1630</v>
      </c>
      <c r="L11" s="307">
        <v>1930</v>
      </c>
    </row>
    <row r="12" spans="1:12" s="101" customFormat="1" ht="29.25" customHeight="1">
      <c r="A12" s="19"/>
      <c r="B12" s="41" t="s">
        <v>559</v>
      </c>
      <c r="C12" s="18"/>
      <c r="D12" s="42" t="s">
        <v>13</v>
      </c>
      <c r="E12" s="43"/>
      <c r="F12" s="43"/>
      <c r="G12" s="43"/>
      <c r="H12" s="43">
        <v>1430</v>
      </c>
      <c r="I12" s="44"/>
      <c r="J12" s="43"/>
      <c r="K12" s="82"/>
      <c r="L12" s="43"/>
    </row>
    <row r="13" spans="1:12" s="101" customFormat="1" ht="30" customHeight="1">
      <c r="A13" s="23"/>
      <c r="B13" s="24" t="s">
        <v>561</v>
      </c>
      <c r="C13" s="25"/>
      <c r="D13" s="11" t="s">
        <v>13</v>
      </c>
      <c r="E13" s="32"/>
      <c r="F13" s="32"/>
      <c r="G13" s="32"/>
      <c r="H13" s="32">
        <v>1490</v>
      </c>
      <c r="I13" s="33"/>
      <c r="J13" s="32"/>
      <c r="K13" s="34"/>
      <c r="L13" s="32"/>
    </row>
    <row r="14" spans="1:12" s="17" customFormat="1" ht="21" customHeight="1">
      <c r="A14" s="35"/>
      <c r="B14" s="36"/>
      <c r="C14" s="37"/>
      <c r="D14" s="38"/>
      <c r="E14" s="39"/>
      <c r="F14" s="39"/>
      <c r="G14" s="39"/>
      <c r="H14" s="39"/>
      <c r="I14" s="40"/>
      <c r="J14" s="39"/>
      <c r="K14" s="39"/>
      <c r="L14" s="39"/>
    </row>
    <row r="15" spans="1:12" ht="15.75">
      <c r="A15" s="35"/>
      <c r="B15" s="36"/>
      <c r="C15" s="37"/>
      <c r="D15" s="38"/>
      <c r="E15" s="39"/>
      <c r="F15" s="39"/>
      <c r="G15" s="39"/>
      <c r="H15" s="39"/>
      <c r="I15" s="40"/>
      <c r="J15" s="39"/>
      <c r="K15" s="39"/>
      <c r="L15" s="39"/>
    </row>
    <row r="16" spans="1:12" ht="15.75">
      <c r="A16" s="35"/>
      <c r="B16" s="36"/>
      <c r="C16" s="37"/>
      <c r="D16" s="38"/>
      <c r="E16" s="39"/>
      <c r="F16" s="39"/>
      <c r="G16" s="39"/>
      <c r="H16" s="39"/>
      <c r="I16" s="40"/>
      <c r="J16" s="39"/>
      <c r="K16" s="39"/>
      <c r="L16" s="39"/>
    </row>
  </sheetData>
  <sheetProtection/>
  <mergeCells count="4">
    <mergeCell ref="B9:L9"/>
    <mergeCell ref="A2:A3"/>
    <mergeCell ref="B3:L3"/>
    <mergeCell ref="B2:L2"/>
  </mergeCells>
  <printOptions/>
  <pageMargins left="0.53" right="0.24" top="0.28" bottom="0" header="0.37" footer="0.22"/>
  <pageSetup horizontalDpi="600" verticalDpi="600" orientation="landscape" paperSize="9" r:id="rId2"/>
  <headerFooter alignWithMargins="0">
    <oddFooter>&amp;CPage &amp;P&amp;R&amp;F</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D3:L32"/>
  <sheetViews>
    <sheetView zoomScalePageLayoutView="0" workbookViewId="0" topLeftCell="A1">
      <selection activeCell="K8" sqref="K8"/>
    </sheetView>
  </sheetViews>
  <sheetFormatPr defaultColWidth="9.140625" defaultRowHeight="12.75"/>
  <cols>
    <col min="6" max="12" width="14.140625" style="0" customWidth="1"/>
  </cols>
  <sheetData>
    <row r="3" ht="12.75">
      <c r="D3" t="s">
        <v>431</v>
      </c>
    </row>
    <row r="4" spans="4:11" ht="12.75">
      <c r="D4" t="s">
        <v>432</v>
      </c>
      <c r="E4" t="s">
        <v>433</v>
      </c>
      <c r="F4" t="s">
        <v>434</v>
      </c>
      <c r="G4" t="s">
        <v>435</v>
      </c>
      <c r="H4" t="s">
        <v>436</v>
      </c>
      <c r="I4" t="s">
        <v>437</v>
      </c>
      <c r="J4" t="s">
        <v>438</v>
      </c>
      <c r="K4" t="s">
        <v>439</v>
      </c>
    </row>
    <row r="5" spans="4:11" ht="12.75">
      <c r="D5">
        <f>408-30</f>
        <v>378</v>
      </c>
      <c r="E5">
        <f>D5-4+40</f>
        <v>414</v>
      </c>
      <c r="F5">
        <f>E5+33</f>
        <v>447</v>
      </c>
      <c r="G5">
        <v>408</v>
      </c>
      <c r="I5">
        <f>G5+60</f>
        <v>468</v>
      </c>
      <c r="J5">
        <f>G5+150</f>
        <v>558</v>
      </c>
      <c r="K5">
        <f>G5+180</f>
        <v>588</v>
      </c>
    </row>
    <row r="6" spans="4:11" ht="12.75">
      <c r="D6">
        <f>D5/100*150</f>
        <v>567</v>
      </c>
      <c r="E6">
        <f aca="true" t="shared" si="0" ref="E6:J6">E5/100*150</f>
        <v>621</v>
      </c>
      <c r="F6">
        <f t="shared" si="0"/>
        <v>670.5</v>
      </c>
      <c r="G6">
        <f t="shared" si="0"/>
        <v>612</v>
      </c>
      <c r="H6">
        <f t="shared" si="0"/>
        <v>0</v>
      </c>
      <c r="I6">
        <f t="shared" si="0"/>
        <v>702</v>
      </c>
      <c r="J6">
        <f t="shared" si="0"/>
        <v>837</v>
      </c>
      <c r="K6">
        <f>K5/100*150</f>
        <v>882</v>
      </c>
    </row>
    <row r="7" ht="12.75">
      <c r="G7">
        <v>395</v>
      </c>
    </row>
    <row r="8" spans="4:11" ht="12.75">
      <c r="D8">
        <f>395-30</f>
        <v>365</v>
      </c>
      <c r="E8">
        <f>D8+36</f>
        <v>401</v>
      </c>
      <c r="F8">
        <v>434</v>
      </c>
      <c r="G8">
        <v>395</v>
      </c>
      <c r="H8">
        <f>G8+30</f>
        <v>425</v>
      </c>
      <c r="I8">
        <f>G8+60</f>
        <v>455</v>
      </c>
      <c r="J8">
        <f>G8+150</f>
        <v>545</v>
      </c>
      <c r="K8">
        <f>G8+180</f>
        <v>575</v>
      </c>
    </row>
    <row r="9" spans="4:11" ht="12.75">
      <c r="D9">
        <f>D8/100*150</f>
        <v>547.5</v>
      </c>
      <c r="E9">
        <f aca="true" t="shared" si="1" ref="E9:K9">E8/100*150</f>
        <v>601.5</v>
      </c>
      <c r="F9">
        <f t="shared" si="1"/>
        <v>651</v>
      </c>
      <c r="G9">
        <f t="shared" si="1"/>
        <v>592.5</v>
      </c>
      <c r="H9">
        <f t="shared" si="1"/>
        <v>637.5</v>
      </c>
      <c r="I9">
        <f t="shared" si="1"/>
        <v>682.5</v>
      </c>
      <c r="J9">
        <f t="shared" si="1"/>
        <v>817.5</v>
      </c>
      <c r="K9">
        <f t="shared" si="1"/>
        <v>862.5</v>
      </c>
    </row>
    <row r="10" spans="7:12" ht="12.75">
      <c r="G10" s="425" t="s">
        <v>450</v>
      </c>
      <c r="H10" s="425"/>
      <c r="I10" s="425"/>
      <c r="J10" s="425"/>
      <c r="K10" s="425"/>
      <c r="L10" s="425"/>
    </row>
    <row r="11" spans="4:12" ht="12.75">
      <c r="D11" s="46"/>
      <c r="E11" s="46"/>
      <c r="F11" s="46"/>
      <c r="G11" s="46">
        <v>14350000</v>
      </c>
      <c r="H11" s="46">
        <v>14550000</v>
      </c>
      <c r="I11" s="46">
        <v>14400000</v>
      </c>
      <c r="J11" s="46">
        <v>14350000</v>
      </c>
      <c r="K11" s="46">
        <v>14300000</v>
      </c>
      <c r="L11" s="46">
        <v>14250000</v>
      </c>
    </row>
    <row r="12" spans="4:12" ht="12.75">
      <c r="D12" s="46"/>
      <c r="E12" s="46"/>
      <c r="F12" s="46"/>
      <c r="G12" s="46">
        <f aca="true" t="shared" si="2" ref="G12:L12">G11*10%</f>
        <v>1435000</v>
      </c>
      <c r="H12" s="46">
        <f t="shared" si="2"/>
        <v>1455000</v>
      </c>
      <c r="I12" s="46">
        <f t="shared" si="2"/>
        <v>1440000</v>
      </c>
      <c r="J12" s="46">
        <f t="shared" si="2"/>
        <v>1435000</v>
      </c>
      <c r="K12" s="46">
        <f t="shared" si="2"/>
        <v>1430000</v>
      </c>
      <c r="L12" s="46">
        <f t="shared" si="2"/>
        <v>1425000</v>
      </c>
    </row>
    <row r="13" spans="4:12" ht="12.75">
      <c r="D13" s="46"/>
      <c r="E13" s="46"/>
      <c r="F13" s="46"/>
      <c r="G13" s="46">
        <f aca="true" t="shared" si="3" ref="G13:L13">G12+G11</f>
        <v>15785000</v>
      </c>
      <c r="H13" s="46">
        <f t="shared" si="3"/>
        <v>16005000</v>
      </c>
      <c r="I13" s="46">
        <f t="shared" si="3"/>
        <v>15840000</v>
      </c>
      <c r="J13" s="46">
        <f t="shared" si="3"/>
        <v>15785000</v>
      </c>
      <c r="K13" s="46">
        <f t="shared" si="3"/>
        <v>15730000</v>
      </c>
      <c r="L13" s="46">
        <f t="shared" si="3"/>
        <v>15675000</v>
      </c>
    </row>
    <row r="14" spans="4:12" ht="12.75">
      <c r="D14" s="46"/>
      <c r="E14" s="46"/>
      <c r="F14" s="46"/>
      <c r="G14" s="46">
        <v>1000</v>
      </c>
      <c r="H14" s="46">
        <v>1000</v>
      </c>
      <c r="I14" s="46">
        <v>1000</v>
      </c>
      <c r="J14" s="46">
        <v>1000</v>
      </c>
      <c r="K14" s="46">
        <v>1000</v>
      </c>
      <c r="L14" s="46">
        <v>1000</v>
      </c>
    </row>
    <row r="15" spans="4:12" ht="12.75">
      <c r="D15" s="46"/>
      <c r="E15" s="46"/>
      <c r="F15" s="46"/>
      <c r="G15" s="46">
        <f aca="true" t="shared" si="4" ref="G15:L15">G13/G14</f>
        <v>15785</v>
      </c>
      <c r="H15" s="46">
        <f t="shared" si="4"/>
        <v>16005</v>
      </c>
      <c r="I15" s="46">
        <f t="shared" si="4"/>
        <v>15840</v>
      </c>
      <c r="J15" s="46">
        <f t="shared" si="4"/>
        <v>15785</v>
      </c>
      <c r="K15" s="46">
        <f t="shared" si="4"/>
        <v>15730</v>
      </c>
      <c r="L15" s="46">
        <f t="shared" si="4"/>
        <v>15675</v>
      </c>
    </row>
    <row r="16" spans="4:12" ht="12.75">
      <c r="D16" s="46"/>
      <c r="E16" s="46"/>
      <c r="F16" s="46"/>
      <c r="G16" s="46">
        <v>592</v>
      </c>
      <c r="H16" s="46">
        <v>592</v>
      </c>
      <c r="I16" s="46">
        <v>592</v>
      </c>
      <c r="J16" s="46">
        <v>592</v>
      </c>
      <c r="K16" s="46">
        <v>592</v>
      </c>
      <c r="L16" s="46">
        <v>592</v>
      </c>
    </row>
    <row r="17" spans="4:12" ht="12.75">
      <c r="D17" s="46"/>
      <c r="E17" s="46"/>
      <c r="F17" s="46"/>
      <c r="G17" s="46">
        <f aca="true" t="shared" si="5" ref="G17:L17">G15+G16</f>
        <v>16377</v>
      </c>
      <c r="H17" s="46">
        <f t="shared" si="5"/>
        <v>16597</v>
      </c>
      <c r="I17" s="46">
        <f t="shared" si="5"/>
        <v>16432</v>
      </c>
      <c r="J17" s="46">
        <f t="shared" si="5"/>
        <v>16377</v>
      </c>
      <c r="K17" s="46">
        <f t="shared" si="5"/>
        <v>16322</v>
      </c>
      <c r="L17" s="46">
        <f t="shared" si="5"/>
        <v>16267</v>
      </c>
    </row>
    <row r="18" spans="4:12" ht="12.75">
      <c r="D18" s="46"/>
      <c r="E18" s="46"/>
      <c r="F18" s="46"/>
      <c r="G18" s="46">
        <v>100</v>
      </c>
      <c r="H18" s="46">
        <v>100</v>
      </c>
      <c r="I18" s="46">
        <v>100</v>
      </c>
      <c r="J18" s="46">
        <v>100</v>
      </c>
      <c r="K18" s="46">
        <v>100</v>
      </c>
      <c r="L18" s="46">
        <v>100</v>
      </c>
    </row>
    <row r="19" spans="4:12" ht="12.75">
      <c r="D19" s="46"/>
      <c r="E19" s="46"/>
      <c r="F19" s="46"/>
      <c r="G19" s="46">
        <f aca="true" t="shared" si="6" ref="G19:L19">G18+G17</f>
        <v>16477</v>
      </c>
      <c r="H19" s="46">
        <f t="shared" si="6"/>
        <v>16697</v>
      </c>
      <c r="I19" s="46">
        <f t="shared" si="6"/>
        <v>16532</v>
      </c>
      <c r="J19" s="46">
        <f t="shared" si="6"/>
        <v>16477</v>
      </c>
      <c r="K19" s="46">
        <f t="shared" si="6"/>
        <v>16422</v>
      </c>
      <c r="L19" s="46">
        <f t="shared" si="6"/>
        <v>16367</v>
      </c>
    </row>
    <row r="20" spans="7:12" ht="12.75">
      <c r="G20" s="47">
        <f aca="true" t="shared" si="7" ref="G20:L20">G19+23</f>
        <v>16500</v>
      </c>
      <c r="H20" s="47">
        <f t="shared" si="7"/>
        <v>16720</v>
      </c>
      <c r="I20" s="47">
        <f t="shared" si="7"/>
        <v>16555</v>
      </c>
      <c r="J20" s="47">
        <f t="shared" si="7"/>
        <v>16500</v>
      </c>
      <c r="K20" s="47">
        <f t="shared" si="7"/>
        <v>16445</v>
      </c>
      <c r="L20" s="47">
        <f t="shared" si="7"/>
        <v>16390</v>
      </c>
    </row>
    <row r="23" spans="7:8" ht="15.75">
      <c r="G23" s="90">
        <v>15979</v>
      </c>
      <c r="H23" s="7">
        <v>13810</v>
      </c>
    </row>
    <row r="24" spans="7:8" ht="15.75">
      <c r="G24" s="90">
        <v>16200</v>
      </c>
      <c r="H24" s="7"/>
    </row>
    <row r="25" spans="7:8" ht="15.75">
      <c r="G25" s="91">
        <f>G24-G23</f>
        <v>221</v>
      </c>
      <c r="H25" s="26"/>
    </row>
    <row r="27" spans="7:8" ht="15.75">
      <c r="G27" s="90">
        <v>13970</v>
      </c>
      <c r="H27" s="90">
        <v>13810</v>
      </c>
    </row>
    <row r="28" spans="7:8" ht="12.75">
      <c r="G28">
        <f>+G27*10%</f>
        <v>1397</v>
      </c>
      <c r="H28">
        <f>+H27*10%</f>
        <v>1381</v>
      </c>
    </row>
    <row r="29" spans="7:8" ht="12.75">
      <c r="G29" s="91">
        <f>G28+G27</f>
        <v>15367</v>
      </c>
      <c r="H29" s="91">
        <f>H28+H27</f>
        <v>15191</v>
      </c>
    </row>
    <row r="30" spans="7:8" ht="12.75">
      <c r="G30">
        <f>Q24</f>
        <v>0</v>
      </c>
      <c r="H30">
        <f>4.08*150</f>
        <v>612</v>
      </c>
    </row>
    <row r="31" spans="7:8" ht="12.75">
      <c r="G31" s="91">
        <f>G30+G29</f>
        <v>15367</v>
      </c>
      <c r="H31" s="91">
        <f>H30+H29</f>
        <v>15803</v>
      </c>
    </row>
    <row r="32" spans="7:8" ht="12.75">
      <c r="G32" s="91">
        <f>G31+221</f>
        <v>15588</v>
      </c>
      <c r="H32" s="91">
        <f>H31+221</f>
        <v>16024</v>
      </c>
    </row>
  </sheetData>
  <sheetProtection/>
  <mergeCells count="1">
    <mergeCell ref="G10:L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Aulac</dc:creator>
  <cp:keywords/>
  <dc:description/>
  <cp:lastModifiedBy>Admin</cp:lastModifiedBy>
  <cp:lastPrinted>2018-08-01T03:57:55Z</cp:lastPrinted>
  <dcterms:created xsi:type="dcterms:W3CDTF">2016-07-06T06:32:41Z</dcterms:created>
  <dcterms:modified xsi:type="dcterms:W3CDTF">2018-10-18T09:59:54Z</dcterms:modified>
  <cp:category/>
  <cp:version/>
  <cp:contentType/>
  <cp:contentStatus/>
</cp:coreProperties>
</file>